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USER\Desktop\cia2021\"/>
    </mc:Choice>
  </mc:AlternateContent>
  <xr:revisionPtr revIDLastSave="0" documentId="13_ncr:1_{F2387B0E-BAED-4983-A90C-FC38D4EDC3D1}" xr6:coauthVersionLast="40" xr6:coauthVersionMax="40" xr10:uidLastSave="{00000000-0000-0000-0000-000000000000}"/>
  <workbookProtection workbookAlgorithmName="SHA-512" workbookHashValue="5okLv90AOOXUnvLpOR/yoUrCH+1T9lfouAJtUixatf5yLKTmp4i7IJdI+45SAPnd9cmJuC+Src9iuMEPCzNzUQ==" workbookSaltValue="hPh1gKGMZOyKt6jrFUc7wg==" workbookSpinCount="100000" lockStructure="1"/>
  <bookViews>
    <workbookView xWindow="0" yWindow="0" windowWidth="21600" windowHeight="9555" tabRatio="899" activeTab="8" xr2:uid="{00000000-000D-0000-FFFF-FFFF00000000}"/>
  </bookViews>
  <sheets>
    <sheet name="คำแนะนำ" sheetId="35" r:id="rId1"/>
    <sheet name="Logic Model(1)" sheetId="38" state="hidden" r:id="rId2"/>
    <sheet name="inputData(1)" sheetId="2" state="hidden" r:id="rId3"/>
    <sheet name="1.Input" sheetId="16" r:id="rId4"/>
    <sheet name="inputData(2)" sheetId="32" state="hidden" r:id="rId5"/>
    <sheet name="2.Radar Diagram" sheetId="17" r:id="rId6"/>
    <sheet name="3.Radar Analysis" sheetId="18" r:id="rId7"/>
    <sheet name="4.Comparative" sheetId="36" r:id="rId8"/>
    <sheet name="5. Logic Model" sheetId="19" r:id="rId9"/>
    <sheet name="ติดต่อ" sheetId="20" r:id="rId10"/>
  </sheets>
  <definedNames>
    <definedName name="_xlnm._FilterDatabase" localSheetId="5" hidden="1">'2.Radar Diagram'!$D$32:$E$38</definedName>
    <definedName name="_xlnm._FilterDatabase" localSheetId="1" hidden="1">'Logic Model(1)'!$A$1:$D$1</definedName>
    <definedName name="_xlnm.Print_Area" localSheetId="3">'1.Input'!$A$1:$N$40</definedName>
    <definedName name="_xlnm.Print_Area" localSheetId="5">'2.Radar Diagram'!$A$1:$V$39</definedName>
    <definedName name="_xlnm.Print_Area" localSheetId="7">'4.Comparative'!$A$1:$P$41</definedName>
    <definedName name="_xlnm.Print_Area" localSheetId="8">'5. Logic Model'!$A$1:$AG$40</definedName>
    <definedName name="_xlnm.Print_Area" localSheetId="0">คำแนะนำ!$A$1:$U$105</definedName>
    <definedName name="_xlnm.Print_Area" localSheetId="9">ติดต่อ!$A$1:$E$12</definedName>
    <definedName name="_xlnm.Print_Titles" localSheetId="3">'1.Input'!$1:$2</definedName>
    <definedName name="_xlnm.Print_Titles" localSheetId="7">'4.Comparative'!$3:$3</definedName>
    <definedName name="_xlnm.Print_Titles" localSheetId="1">'Logic Model(1)'!$1:$1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22" i="19" l="1"/>
  <c r="F10" i="2" l="1"/>
  <c r="C10" i="2"/>
  <c r="B10" i="2"/>
  <c r="E36" i="2" l="1"/>
  <c r="E35" i="2"/>
  <c r="E34" i="2"/>
  <c r="E33" i="2"/>
  <c r="E32" i="2"/>
  <c r="D25" i="2"/>
  <c r="D35" i="2"/>
  <c r="D33" i="2"/>
  <c r="D34" i="2"/>
  <c r="D36" i="2"/>
  <c r="D32" i="2"/>
  <c r="C29" i="2"/>
  <c r="C28" i="2"/>
  <c r="C27" i="2"/>
  <c r="C26" i="2"/>
  <c r="G36" i="36"/>
  <c r="G37" i="36"/>
  <c r="C33" i="2" s="1"/>
  <c r="C32" i="2" l="1"/>
  <c r="K8" i="2"/>
  <c r="L8" i="2" s="1"/>
  <c r="M8" i="2" l="1"/>
  <c r="B9" i="2"/>
  <c r="K13" i="2"/>
  <c r="H40" i="36" l="1"/>
  <c r="B36" i="2" s="1"/>
  <c r="P40" i="36"/>
  <c r="P39" i="36"/>
  <c r="P38" i="36"/>
  <c r="P37" i="36"/>
  <c r="P36" i="36"/>
  <c r="O40" i="36"/>
  <c r="O39" i="36"/>
  <c r="O38" i="36"/>
  <c r="O37" i="36"/>
  <c r="O36" i="36"/>
  <c r="N40" i="36"/>
  <c r="N39" i="36"/>
  <c r="N38" i="36"/>
  <c r="N37" i="36"/>
  <c r="N36" i="36"/>
  <c r="M40" i="36"/>
  <c r="M39" i="36"/>
  <c r="M38" i="36"/>
  <c r="M37" i="36"/>
  <c r="M36" i="36"/>
  <c r="L40" i="36"/>
  <c r="L39" i="36"/>
  <c r="L38" i="36"/>
  <c r="L37" i="36"/>
  <c r="L36" i="36"/>
  <c r="K40" i="36"/>
  <c r="K39" i="36"/>
  <c r="K38" i="36"/>
  <c r="K37" i="36"/>
  <c r="K36" i="36"/>
  <c r="J40" i="36"/>
  <c r="J39" i="36"/>
  <c r="J38" i="36"/>
  <c r="J37" i="36"/>
  <c r="J36" i="36"/>
  <c r="I40" i="36"/>
  <c r="I39" i="36"/>
  <c r="I38" i="36"/>
  <c r="I37" i="36"/>
  <c r="I36" i="36"/>
  <c r="H39" i="36"/>
  <c r="B35" i="2" s="1"/>
  <c r="H38" i="36"/>
  <c r="B34" i="2" s="1"/>
  <c r="H37" i="36"/>
  <c r="B33" i="2" s="1"/>
  <c r="H36" i="36"/>
  <c r="G40" i="36"/>
  <c r="C36" i="2" s="1"/>
  <c r="G39" i="36"/>
  <c r="C35" i="2" s="1"/>
  <c r="G38" i="36"/>
  <c r="C34" i="2" l="1"/>
  <c r="AF2" i="19"/>
  <c r="B32" i="2"/>
  <c r="AF3" i="19"/>
  <c r="F3" i="19" s="1"/>
  <c r="J41" i="36"/>
  <c r="I41" i="36"/>
  <c r="H41" i="36"/>
  <c r="P41" i="36"/>
  <c r="O41" i="36"/>
  <c r="N41" i="36"/>
  <c r="M41" i="36"/>
  <c r="L41" i="36"/>
  <c r="K41" i="36"/>
  <c r="G41" i="36"/>
  <c r="C25" i="2"/>
  <c r="F4" i="19" l="1"/>
  <c r="D8" i="2"/>
  <c r="D13" i="2" s="1"/>
  <c r="F9" i="2" l="1"/>
  <c r="E9" i="2"/>
  <c r="D9" i="2"/>
  <c r="C9" i="2"/>
  <c r="D29" i="2"/>
  <c r="D28" i="2"/>
  <c r="D27" i="2"/>
  <c r="D26" i="2"/>
  <c r="Q2" i="17"/>
  <c r="M2" i="17"/>
  <c r="I2" i="17"/>
  <c r="G2" i="17"/>
  <c r="C2" i="17"/>
  <c r="C2" i="18"/>
  <c r="F39" i="2"/>
  <c r="B8" i="2"/>
  <c r="B13" i="2" s="1"/>
  <c r="D10" i="2"/>
  <c r="E10" i="2"/>
  <c r="F14" i="2" l="1"/>
  <c r="C22" i="2" s="1"/>
  <c r="D3" i="2"/>
  <c r="F8" i="2"/>
  <c r="F13" i="2" s="1"/>
  <c r="E8" i="2"/>
  <c r="E13" i="2" s="1"/>
  <c r="C8" i="2"/>
  <c r="C13" i="2" s="1"/>
  <c r="B18" i="2"/>
  <c r="B19" i="2" l="1"/>
  <c r="E138" i="32"/>
  <c r="C138" i="32"/>
  <c r="B138" i="32"/>
  <c r="E115" i="32"/>
  <c r="C115" i="32"/>
  <c r="B115" i="32"/>
  <c r="E65" i="32"/>
  <c r="C65" i="32"/>
  <c r="E82" i="32"/>
  <c r="C82" i="32"/>
  <c r="B82" i="32"/>
  <c r="B65" i="32"/>
  <c r="E42" i="32"/>
  <c r="C42" i="32"/>
  <c r="B42" i="32"/>
  <c r="B43" i="32"/>
  <c r="G48" i="32" l="1"/>
  <c r="G47" i="32"/>
  <c r="B15" i="2"/>
  <c r="D18" i="2" s="1"/>
  <c r="G62" i="32" l="1"/>
  <c r="G61" i="32"/>
  <c r="G60" i="32"/>
  <c r="G59" i="32"/>
  <c r="G58" i="32"/>
  <c r="G57" i="32"/>
  <c r="G56" i="32"/>
  <c r="G55" i="32"/>
  <c r="G54" i="32"/>
  <c r="G53" i="32"/>
  <c r="G52" i="32"/>
  <c r="G51" i="32"/>
  <c r="G50" i="32"/>
  <c r="G49" i="32"/>
  <c r="I146" i="32"/>
  <c r="I145" i="32"/>
  <c r="I144" i="32"/>
  <c r="I143" i="32"/>
  <c r="I142" i="32"/>
  <c r="I141" i="32"/>
  <c r="I140" i="32"/>
  <c r="I121" i="32"/>
  <c r="I120" i="32"/>
  <c r="I119" i="32"/>
  <c r="I118" i="32"/>
  <c r="I117" i="32"/>
  <c r="I100" i="32"/>
  <c r="I99" i="32"/>
  <c r="I98" i="32"/>
  <c r="I95" i="32"/>
  <c r="I96" i="32"/>
  <c r="I97" i="32"/>
  <c r="I92" i="32"/>
  <c r="I93" i="32"/>
  <c r="I91" i="32"/>
  <c r="I85" i="32"/>
  <c r="I86" i="32"/>
  <c r="I87" i="32"/>
  <c r="I88" i="32"/>
  <c r="I89" i="32"/>
  <c r="I90" i="32"/>
  <c r="I94" i="32"/>
  <c r="I84" i="32"/>
  <c r="I67" i="32"/>
  <c r="I46" i="32"/>
  <c r="I45" i="32"/>
  <c r="I44" i="32"/>
  <c r="G157" i="32"/>
  <c r="G156" i="32"/>
  <c r="G155" i="32"/>
  <c r="G154" i="32"/>
  <c r="G153" i="32"/>
  <c r="G152" i="32"/>
  <c r="G151" i="32"/>
  <c r="G150" i="32"/>
  <c r="G149" i="32"/>
  <c r="G148" i="32"/>
  <c r="G147" i="32"/>
  <c r="G146" i="32"/>
  <c r="G145" i="32"/>
  <c r="G144" i="32"/>
  <c r="G143" i="32"/>
  <c r="G142" i="32"/>
  <c r="G141" i="32"/>
  <c r="G140" i="32"/>
  <c r="G135" i="32"/>
  <c r="G134" i="32"/>
  <c r="G133" i="32"/>
  <c r="G132" i="32"/>
  <c r="G131" i="32"/>
  <c r="G130" i="32"/>
  <c r="G129" i="32"/>
  <c r="G128" i="32"/>
  <c r="G127" i="32"/>
  <c r="G126" i="32"/>
  <c r="G125" i="32"/>
  <c r="G124" i="32"/>
  <c r="G123" i="32"/>
  <c r="G122" i="32"/>
  <c r="G121" i="32"/>
  <c r="G120" i="32"/>
  <c r="G119" i="32"/>
  <c r="G118" i="32"/>
  <c r="G117" i="32"/>
  <c r="G112" i="32"/>
  <c r="G111" i="32"/>
  <c r="G110" i="32"/>
  <c r="G109" i="32"/>
  <c r="G108" i="32"/>
  <c r="G107" i="32"/>
  <c r="G106" i="32"/>
  <c r="G105" i="32"/>
  <c r="G104" i="32"/>
  <c r="G103" i="32"/>
  <c r="G102" i="32"/>
  <c r="G101" i="32"/>
  <c r="G100" i="32"/>
  <c r="G99" i="32"/>
  <c r="G98" i="32"/>
  <c r="G97" i="32"/>
  <c r="G96" i="32"/>
  <c r="G95" i="32"/>
  <c r="G94" i="32"/>
  <c r="G93" i="32"/>
  <c r="G92" i="32"/>
  <c r="G91" i="32"/>
  <c r="G90" i="32"/>
  <c r="G89" i="32"/>
  <c r="G88" i="32"/>
  <c r="G87" i="32"/>
  <c r="G86" i="32"/>
  <c r="G85" i="32"/>
  <c r="G84" i="32"/>
  <c r="G79" i="32"/>
  <c r="G78" i="32"/>
  <c r="G77" i="32"/>
  <c r="G76" i="32"/>
  <c r="G75" i="32"/>
  <c r="G74" i="32"/>
  <c r="G73" i="32"/>
  <c r="G72" i="32"/>
  <c r="G71" i="32"/>
  <c r="G70" i="32"/>
  <c r="G69" i="32"/>
  <c r="G68" i="32"/>
  <c r="G67" i="32"/>
  <c r="G14" i="32" s="1"/>
  <c r="G46" i="32"/>
  <c r="G45" i="32"/>
  <c r="G44" i="32"/>
  <c r="G13" i="32" l="1"/>
  <c r="G15" i="32"/>
  <c r="G17" i="32"/>
  <c r="G8" i="32"/>
  <c r="I15" i="32"/>
  <c r="G16" i="32"/>
  <c r="G7" i="32"/>
  <c r="G21" i="32" s="1"/>
  <c r="I16" i="32"/>
  <c r="H17" i="32"/>
  <c r="H14" i="32"/>
  <c r="H16" i="32"/>
  <c r="I14" i="32"/>
  <c r="H15" i="32"/>
  <c r="H13" i="32"/>
  <c r="I10" i="32"/>
  <c r="I17" i="32"/>
  <c r="I13" i="32"/>
  <c r="I6" i="32"/>
  <c r="G9" i="32"/>
  <c r="G23" i="32" s="1"/>
  <c r="G6" i="32"/>
  <c r="G20" i="32" s="1"/>
  <c r="G10" i="32"/>
  <c r="G24" i="32" s="1"/>
  <c r="R13" i="32" s="1"/>
  <c r="H7" i="32"/>
  <c r="H10" i="32"/>
  <c r="H6" i="32"/>
  <c r="H8" i="32"/>
  <c r="H9" i="32"/>
  <c r="I7" i="32"/>
  <c r="I8" i="32"/>
  <c r="I9" i="32"/>
  <c r="C14" i="2"/>
  <c r="C19" i="2" s="1"/>
  <c r="B14" i="2"/>
  <c r="B40" i="2" s="1"/>
  <c r="E18" i="2" s="1"/>
  <c r="B20" i="2"/>
  <c r="D2" i="2"/>
  <c r="B4" i="2"/>
  <c r="B3" i="2"/>
  <c r="B2" i="2"/>
  <c r="I20" i="32" l="1"/>
  <c r="D35" i="32" s="1"/>
  <c r="I24" i="32"/>
  <c r="D39" i="32" s="1"/>
  <c r="H24" i="32"/>
  <c r="J32" i="32" s="1"/>
  <c r="H22" i="32"/>
  <c r="J30" i="32" s="1"/>
  <c r="I21" i="32"/>
  <c r="D36" i="32" s="1"/>
  <c r="H23" i="32"/>
  <c r="J31" i="32" s="1"/>
  <c r="B25" i="2"/>
  <c r="C18" i="2"/>
  <c r="H20" i="32"/>
  <c r="J28" i="32" s="1"/>
  <c r="H21" i="32"/>
  <c r="J29" i="32" s="1"/>
  <c r="J16" i="32"/>
  <c r="I23" i="32"/>
  <c r="D38" i="32" s="1"/>
  <c r="J15" i="32"/>
  <c r="I22" i="32"/>
  <c r="D37" i="32" s="1"/>
  <c r="G22" i="32"/>
  <c r="D30" i="32" s="1"/>
  <c r="D32" i="32"/>
  <c r="D31" i="32"/>
  <c r="J13" i="32"/>
  <c r="J14" i="32"/>
  <c r="K13" i="32"/>
  <c r="K16" i="32"/>
  <c r="J17" i="32"/>
  <c r="K15" i="32"/>
  <c r="K14" i="32"/>
  <c r="K17" i="32"/>
  <c r="H18" i="32"/>
  <c r="G18" i="32"/>
  <c r="I18" i="32"/>
  <c r="P13" i="32" l="1"/>
  <c r="N13" i="32"/>
  <c r="D28" i="32"/>
  <c r="D29" i="32"/>
  <c r="O13" i="32"/>
  <c r="P15" i="32"/>
  <c r="K20" i="32"/>
  <c r="K22" i="32"/>
  <c r="P18" i="32" s="1"/>
  <c r="O15" i="32"/>
  <c r="Q14" i="32"/>
  <c r="P14" i="32"/>
  <c r="N15" i="32"/>
  <c r="R14" i="32"/>
  <c r="O14" i="32"/>
  <c r="J20" i="32"/>
  <c r="K21" i="32"/>
  <c r="J24" i="32"/>
  <c r="K24" i="32"/>
  <c r="Q13" i="32"/>
  <c r="K23" i="32"/>
  <c r="N14" i="32"/>
  <c r="R15" i="32"/>
  <c r="J23" i="32"/>
  <c r="Q15" i="32"/>
  <c r="J21" i="32"/>
  <c r="J22" i="32"/>
  <c r="Q2" i="18"/>
  <c r="M2" i="18"/>
  <c r="I2" i="18"/>
  <c r="G2" i="18"/>
  <c r="L25" i="32" l="1"/>
  <c r="M25" i="32" s="1"/>
  <c r="L24" i="32"/>
  <c r="M24" i="32" s="1"/>
  <c r="L23" i="32"/>
  <c r="M23" i="32" s="1"/>
  <c r="L21" i="32"/>
  <c r="M21" i="32" s="1"/>
  <c r="L22" i="32"/>
  <c r="M22" i="32" s="1"/>
  <c r="J35" i="32"/>
  <c r="D42" i="32" s="1"/>
  <c r="N18" i="32"/>
  <c r="O18" i="32"/>
  <c r="J37" i="32"/>
  <c r="D82" i="32" s="1"/>
  <c r="J36" i="32"/>
  <c r="R18" i="32"/>
  <c r="J39" i="32"/>
  <c r="D138" i="32" s="1"/>
  <c r="Q18" i="32"/>
  <c r="J38" i="32"/>
  <c r="D115" i="32" s="1"/>
  <c r="E14" i="2"/>
  <c r="C21" i="2" s="1"/>
  <c r="D14" i="2"/>
  <c r="C20" i="2" s="1"/>
  <c r="E15" i="2"/>
  <c r="D21" i="2" s="1"/>
  <c r="K38" i="17" l="1"/>
  <c r="L38" i="17" s="1"/>
  <c r="K37" i="17"/>
  <c r="L37" i="17" s="1"/>
  <c r="K34" i="17"/>
  <c r="L34" i="17" s="1"/>
  <c r="K35" i="17"/>
  <c r="L35" i="17" s="1"/>
  <c r="K36" i="17"/>
  <c r="L36" i="17" s="1"/>
  <c r="D65" i="32"/>
  <c r="B22" i="2" l="1"/>
  <c r="E40" i="2" l="1"/>
  <c r="E21" i="2" s="1"/>
  <c r="B28" i="2" s="1"/>
  <c r="B21" i="2"/>
  <c r="C15" i="2"/>
  <c r="D15" i="2"/>
  <c r="D20" i="2" s="1"/>
  <c r="F15" i="2"/>
  <c r="A8" i="2"/>
  <c r="A13" i="2" s="1"/>
  <c r="A9" i="2"/>
  <c r="A14" i="2" s="1"/>
  <c r="A10" i="2"/>
  <c r="A15" i="2" s="1"/>
  <c r="E34" i="17" l="1"/>
  <c r="F34" i="17" s="1"/>
  <c r="E38" i="17"/>
  <c r="F38" i="17" s="1"/>
  <c r="E35" i="17"/>
  <c r="F35" i="17" s="1"/>
  <c r="E36" i="17"/>
  <c r="F36" i="17" s="1"/>
  <c r="E37" i="17"/>
  <c r="F37" i="17" s="1"/>
  <c r="C40" i="2"/>
  <c r="E19" i="2" s="1"/>
  <c r="B26" i="2" s="1"/>
  <c r="D19" i="2"/>
  <c r="F40" i="2"/>
  <c r="E22" i="2" s="1"/>
  <c r="B29" i="2" s="1"/>
  <c r="D22" i="2"/>
  <c r="D40" i="2"/>
  <c r="E20" i="2" s="1"/>
  <c r="B27" i="2" s="1"/>
  <c r="Q34" i="17" l="1"/>
  <c r="R34" i="17" s="1"/>
  <c r="Q35" i="17"/>
  <c r="R35" i="17" s="1"/>
  <c r="Q38" i="17"/>
  <c r="R38" i="17" s="1"/>
  <c r="Q37" i="17"/>
  <c r="R37" i="17" s="1"/>
  <c r="Q36" i="17"/>
  <c r="R36" i="17" s="1"/>
  <c r="B42" i="18"/>
  <c r="F42" i="18" s="1"/>
  <c r="B40" i="18"/>
  <c r="F40" i="18" s="1"/>
  <c r="B38" i="18"/>
  <c r="F38" i="18" s="1"/>
  <c r="B36" i="18"/>
  <c r="F36" i="18" s="1"/>
  <c r="B34" i="18"/>
  <c r="F34" i="18" s="1"/>
  <c r="C40" i="18" l="1"/>
  <c r="C42" i="18"/>
  <c r="C36" i="18"/>
  <c r="C38" i="18"/>
  <c r="C34" i="18"/>
</calcChain>
</file>

<file path=xl/sharedStrings.xml><?xml version="1.0" encoding="utf-8"?>
<sst xmlns="http://schemas.openxmlformats.org/spreadsheetml/2006/main" count="1053" uniqueCount="551">
  <si>
    <t>สารสนเทศเพื่อการพัฒนาด้านอาชีพ</t>
  </si>
  <si>
    <t>สารสนเทศเพื่อการบริหารจัดการชุมชน</t>
  </si>
  <si>
    <t>6. คนอายุ 35 ปีขึ้นไป ได้รับการตรวจสุขภาพประจำปี</t>
  </si>
  <si>
    <t>12. ครัวเรือนไม่ถูกรบกวนจากมลพิษ</t>
  </si>
  <si>
    <t>14. ครัวเรือนมีความปลอดภัยในชีวิตและทรัพย์สิน</t>
  </si>
  <si>
    <t>1. ถนน</t>
  </si>
  <si>
    <t>2. น้ำดื่ม</t>
  </si>
  <si>
    <t>3. น้ำใช้</t>
  </si>
  <si>
    <t>4. น้ำเพื่อการเกษตร</t>
  </si>
  <si>
    <t>5. การไฟฟ้า</t>
  </si>
  <si>
    <t>6. การมีที่ดินทำกิน</t>
  </si>
  <si>
    <t>7. การติดต่อสื่อสาร</t>
  </si>
  <si>
    <t>8. การมีงานทำ</t>
  </si>
  <si>
    <t>9. การทำงานในสถานประกอบการ</t>
  </si>
  <si>
    <t>10. ผลผลิตจากการทำนา</t>
  </si>
  <si>
    <t>11. ผลผลิตจากการทำไร่</t>
  </si>
  <si>
    <t>12. ผลผลิตจากการทำการเกษตรอื่นๆ</t>
  </si>
  <si>
    <t>13. การประกอบอุตสาหกรรมในครัวเรือน</t>
  </si>
  <si>
    <t>14. การได้รับประโยชน์จากการมีสถานที่ท่องเที่ยว</t>
  </si>
  <si>
    <t>15. ความปลอดภัยในการทำงาน</t>
  </si>
  <si>
    <t>16. การป้องกันโรคติดต่อ</t>
  </si>
  <si>
    <t>17. การกีฬา</t>
  </si>
  <si>
    <t>19. อัตราการเรียนต่อของประชาชน</t>
  </si>
  <si>
    <t>31. ความปลอดภัยจากยาเสพติด</t>
  </si>
  <si>
    <t>32. ความปลอดภัยจากภัยพิบัติ</t>
  </si>
  <si>
    <t>33. ความปลอดภัยจากความเสี่ยงในชุมชน</t>
  </si>
  <si>
    <t>หมู่ที่</t>
  </si>
  <si>
    <t>ตำบล</t>
  </si>
  <si>
    <t>อำเภอ</t>
  </si>
  <si>
    <t>จังหวัด</t>
  </si>
  <si>
    <t>ข้อมูล จปฐ.</t>
  </si>
  <si>
    <t>ผลการวิเคราะห์ชุมชน</t>
  </si>
  <si>
    <t>ข้อแนะนำ</t>
  </si>
  <si>
    <t>ข้อมูลอื่นๆ</t>
  </si>
  <si>
    <t>ภาพรวมวิเคราะห์ชุมชน</t>
  </si>
  <si>
    <t>ระดับปัญหา</t>
  </si>
  <si>
    <t>ข้อมูล</t>
  </si>
  <si>
    <t>บ้าน</t>
  </si>
  <si>
    <t>การพัฒนาด้านอาชีพ</t>
  </si>
  <si>
    <t>การจัดการทุนชุมชน</t>
  </si>
  <si>
    <t>การจัดการความเสี่ยงชุมชน</t>
  </si>
  <si>
    <t>การแก้ปัญหาความยากจน</t>
  </si>
  <si>
    <t>การบริหารจัดการชุมชน</t>
  </si>
  <si>
    <t>ปัจจัยดำเนินการ</t>
  </si>
  <si>
    <t>จำนวน</t>
  </si>
  <si>
    <t>ตัวชี้วัด</t>
  </si>
  <si>
    <t>เป้าหมาย</t>
  </si>
  <si>
    <t>กลุ่มโครงการ</t>
  </si>
  <si>
    <t>ประเด็นปัญหา</t>
  </si>
  <si>
    <t>ศูนย์สารสนเทศเพื่อการพัฒนาชุมชน</t>
  </si>
  <si>
    <t>1. เด็กแรกเกิดมีน้ำหนัก 2,500 กรัม ขึ้นไป</t>
  </si>
  <si>
    <t>13. ครัวเรือนมีการป้องกันอุบัติภัยและภัยธรรมชาติอย่างถูกวิธี</t>
  </si>
  <si>
    <t>15. เด็กอายุ 3-5 ปีได้รับบริการเลี้ยงดูเตรียมความพร้อมก่อนวัยเรียน</t>
  </si>
  <si>
    <t>16. เด็กอายุ 6-14 ปี ได้รับการศึกษาภาคบังคับ 9 ปี</t>
  </si>
  <si>
    <t>17. เด็กจบชั้น ม.3 ได้เรียนต่อชั้น ม.4 หรือเทียบเท่า</t>
  </si>
  <si>
    <t>21. คนอายุ 60 ปีขึ้นไป มีอาชีพและมีรายได้</t>
  </si>
  <si>
    <t>22. รายได้เฉลี่ยของคนในครัวเรือนต่อปี</t>
  </si>
  <si>
    <t>23. ครัวเรือนมีการเก็บออมเงิน</t>
  </si>
  <si>
    <t>24. คนในครัวเรือนไม่ดื่มสุรา</t>
  </si>
  <si>
    <t>25. คนในครัวเรือนไม่สูบบุหรี</t>
  </si>
  <si>
    <t>31. ครอบครัวมีความอบอุ่น</t>
  </si>
  <si>
    <t>20. การได้รับการศึกษา</t>
  </si>
  <si>
    <t>18.ระดับการศึกษาของประชาชน</t>
  </si>
  <si>
    <t>21. การมีส่วนร่วมของชุมชน</t>
  </si>
  <si>
    <t>22. การรวมกลุ่มของชุมชน</t>
  </si>
  <si>
    <t>23. การเข้าถึงแหล่งเงินทุน</t>
  </si>
  <si>
    <t>24. การเรียนรู้โดยชุมชน</t>
  </si>
  <si>
    <t>25. การได้รับความคุ้มครองทางสังคม</t>
  </si>
  <si>
    <t>26. คุณภาพดิน</t>
  </si>
  <si>
    <t>27. การใช้ประโยชน์ที่ดิน</t>
  </si>
  <si>
    <t>28. คุณภาพน้ำ</t>
  </si>
  <si>
    <t>29.การปลูกป่าหรือไม้ยืนต้น</t>
  </si>
  <si>
    <t>30. การจัดการสภาพสิ่งแวดล้อม</t>
  </si>
  <si>
    <t>Logic Model</t>
  </si>
  <si>
    <t>ผู้พัฒนาระบบ :</t>
  </si>
  <si>
    <r>
      <rPr>
        <sz val="20"/>
        <color rgb="FFFF0000"/>
        <rFont val="Wingdings 3"/>
        <family val="1"/>
        <charset val="2"/>
      </rPr>
      <t>u</t>
    </r>
    <r>
      <rPr>
        <sz val="20"/>
        <color rgb="FFFF0000"/>
        <rFont val="IrisUPC"/>
        <family val="2"/>
        <charset val="222"/>
      </rPr>
      <t>เพื่อประโยชน์แก่การใช้งานของ กรมการพัฒนาชุมชน กระทรวงมหาดไทย</t>
    </r>
    <r>
      <rPr>
        <sz val="20"/>
        <color rgb="FFFF0000"/>
        <rFont val="Wingdings 3"/>
        <family val="1"/>
        <charset val="2"/>
      </rPr>
      <t>t</t>
    </r>
  </si>
  <si>
    <t>cddcenter.info@gmail.com</t>
  </si>
  <si>
    <t>Version</t>
  </si>
  <si>
    <t>Update</t>
  </si>
  <si>
    <t>หมู่บ้าน</t>
  </si>
  <si>
    <t>ประเด็นการพัฒนาของหมู่บ้านเพื่อพัฒนาคุณภาพชีวิต</t>
  </si>
  <si>
    <t>สารสนเทศเพื่อการพัฒนา
ด้านอาชีพ</t>
  </si>
  <si>
    <t>สารสนเทศเพื่อการจัดการ
ทุนชุมชน</t>
  </si>
  <si>
    <t>สารสนเทศเพื่อการจัดการ
ความเสี่ยงชุมชน</t>
  </si>
  <si>
    <t>สารสนเทศเพื่อการแก้ปัญหา
ความยากจน</t>
  </si>
  <si>
    <t>สารสนเทศเพื่อการบริหาร
จัดการชุมชน</t>
  </si>
  <si>
    <t>20. คนอายุ 15-59 ปี มีอาชีพและรายได้</t>
  </si>
  <si>
    <t>2. เด็กแรกเกิด ได้กินนมแม่อย่างเดียวอย่างน้อย 6 เดือน</t>
  </si>
  <si>
    <t>3. เด็กแรกเกิดถึง 12 ปี ได้รับวัคซีนป้องกันโรคครบฯ</t>
  </si>
  <si>
    <t>7. คนอายุ 6 ปีขึ้นไป ออกกำลังกายอย่างน้อยสัปดาห์</t>
  </si>
  <si>
    <t>4. ครัวเรือนกินอาหารถูกสุขลักษณะปลอดภัยและได้มาตรฐาน</t>
  </si>
  <si>
    <t>5. ครัวเรือนมีการใช้ยาเพื่อบำบัดบรรเทาอาการเจ็บป่วย</t>
  </si>
  <si>
    <t>8. ครัวเรือนมีความมั่นคงในที่อยู่อาศัยและมีสภาพคงทนถาวร</t>
  </si>
  <si>
    <t>9. ครัวเรือมีน้ำสะอาดสำหรับดื่มและบริโภคเพียงพอตลอดปี</t>
  </si>
  <si>
    <t xml:space="preserve">10. ครัวเรือนมีน้ำใช้เพียงพอตลอดปี </t>
  </si>
  <si>
    <t>11. ครัวเรือนมีการจัดบ้านเรือนเป็นระเบียบเรียบร้อย</t>
  </si>
  <si>
    <t>19. คนอายุ 15-59 ปี อ่านเขียนภาษาไทยและคิดเลขอย่างง่ายได้</t>
  </si>
  <si>
    <t>26. คนอายุ6 ปีขึ้นไป ปฏิบัติกิจกรรมทางศาสนา</t>
  </si>
  <si>
    <t>28. ผู้พิการ ได้รับการดูแลจากครอบครัว/ชุมชน/ภาครัฐ/เอกชน</t>
  </si>
  <si>
    <t xml:space="preserve">30. ครัวเรือนมีส่วนร่วมทำกิจกรรมสาธารณะเพื่อประโยชน์ของชุมชน </t>
  </si>
  <si>
    <t>27. ผู้สูงอายุ ได้รับการดูแลจากครอบครัว/ชุมชน/ภาครัฐ/เอกชน</t>
  </si>
  <si>
    <t>29. ผู้ป่วยโรคเรื้อรัง ได้รับการดูแลจากครอบครัว/ชุมชน/ภาครัฐ/เอกชน</t>
  </si>
  <si>
    <t>ร้อยละ</t>
  </si>
  <si>
    <t xml:space="preserve">ข้อมูล กชช.2ค </t>
  </si>
  <si>
    <t>สารสนเทศเพื่อการจัดการทุนของชุมชน</t>
  </si>
  <si>
    <t>สารสนเทศเพื่อการจัดการความเสี่ยงของชุมชน</t>
  </si>
  <si>
    <t>สารสนเทศเพื่อการแก้ไขปัญหาความยากจน</t>
  </si>
  <si>
    <t>ร้อยเอ็ด</t>
  </si>
  <si>
    <t>พนมไพร</t>
  </si>
  <si>
    <t>แสนสุข</t>
  </si>
  <si>
    <t>1 สารสนเทศเพื่อการพัฒนาด้านอาชีพ</t>
  </si>
  <si>
    <t>2 สารสนเทศเพื่อการพัฒนาด้านอาชีพ</t>
  </si>
  <si>
    <t>3 สารสนเทศเพื่อการพัฒนาด้านอาชีพ</t>
  </si>
  <si>
    <t>4 สารสนเทศเพื่อการพัฒนาด้านอาชีพ</t>
  </si>
  <si>
    <t>5 สารสนเทศเพื่อการพัฒนาด้านอาชีพ</t>
  </si>
  <si>
    <t>1 สารสนเทศเพื่อการจัดการทุนของชุมชน</t>
  </si>
  <si>
    <t>2 สารสนเทศเพื่อการจัดการทุนของชุมชน</t>
  </si>
  <si>
    <t>3 สารสนเทศเพื่อการจัดการทุนของชุมชน</t>
  </si>
  <si>
    <t>4 สารสนเทศเพื่อการจัดการทุนของชุมชน</t>
  </si>
  <si>
    <t>5 สารสนเทศเพื่อการจัดการทุนของชุมชน</t>
  </si>
  <si>
    <t>1 สารสนเทศเพื่อการจัดการความเสี่ยงของชุมชน</t>
  </si>
  <si>
    <t>2 สารสนเทศเพื่อการจัดการความเสี่ยงของชุมชน</t>
  </si>
  <si>
    <t>3 สารสนเทศเพื่อการจัดการความเสี่ยงของชุมชน</t>
  </si>
  <si>
    <t>4 สารสนเทศเพื่อการจัดการความเสี่ยงของชุมชน</t>
  </si>
  <si>
    <t>5 สารสนเทศเพื่อการจัดการความเสี่ยงของชุมชน</t>
  </si>
  <si>
    <t>1 สารสนเทศเพื่อการแก้ไขปัญหาความยากจน</t>
  </si>
  <si>
    <t>2 สารสนเทศเพื่อการแก้ไขปัญหาความยากจน</t>
  </si>
  <si>
    <t>3 สารสนเทศเพื่อการแก้ไขปัญหาความยากจน</t>
  </si>
  <si>
    <t>4 สารสนเทศเพื่อการแก้ไขปัญหาความยากจน</t>
  </si>
  <si>
    <t>5 สารสนเทศเพื่อการแก้ไขปัญหาความยากจน</t>
  </si>
  <si>
    <t>1 สารสนเทศเพื่อการบริหารจัดการชุมชน</t>
  </si>
  <si>
    <t>2 สารสนเทศเพื่อการบริหารจัดการชุมชน</t>
  </si>
  <si>
    <t>3 สารสนเทศเพื่อการบริหารจัดการชุมชน</t>
  </si>
  <si>
    <t>4 สารสนเทศเพื่อการบริหารจัดการชุมชน</t>
  </si>
  <si>
    <t>5 สารสนเทศเพื่อการบริหารจัดการชุมชน</t>
  </si>
  <si>
    <t>คนอายุ 15-59 ปี มีอาชีพและรายได้</t>
  </si>
  <si>
    <t>คนอายุ 60 ปีขึ้นไป มีอาชีพและมีรายได้</t>
  </si>
  <si>
    <t>น้ำเพื่อการเกษตร</t>
  </si>
  <si>
    <t>การมีที่ดินทำกิน</t>
  </si>
  <si>
    <t>การมีงานทำ</t>
  </si>
  <si>
    <t>การทำงานในสถานประกอบการ</t>
  </si>
  <si>
    <t>ผลผลิตจาการทำนา</t>
  </si>
  <si>
    <t>ผลผลิตจาการทำไร่</t>
  </si>
  <si>
    <t>ผลผลิตจาการทำเกษตรอื่น ๆ</t>
  </si>
  <si>
    <t>การประกอบอุตสาหกรรมในครัวเรือน</t>
  </si>
  <si>
    <t>การเข้าถึงแหล่งทุน</t>
  </si>
  <si>
    <t>คุณภาพดิน</t>
  </si>
  <si>
    <t>การใช้ประโยชน์จากที่ดิน</t>
  </si>
  <si>
    <t>คุณภาพน้ำ</t>
  </si>
  <si>
    <t>กชช.2ค</t>
  </si>
  <si>
    <t>ครัวเรือนมีการออมเงิน</t>
  </si>
  <si>
    <t>ถนน</t>
  </si>
  <si>
    <t>น้ำดื่ม</t>
  </si>
  <si>
    <t>น้ำใช้</t>
  </si>
  <si>
    <t>ไฟฟ้า</t>
  </si>
  <si>
    <t>การติดต่อสื่อสาร</t>
  </si>
  <si>
    <t>การได้รับผลประโยชน์จากการมีสถานที่ท่องเที่ยว</t>
  </si>
  <si>
    <t>เด็กแรกเกิดมีน้ำหนัก 2,500 กรัม ขึ้นไป</t>
  </si>
  <si>
    <t>ความปลอดภัยในการทำงาน</t>
  </si>
  <si>
    <t>เด็กแรกเกิดได้กินนมแม่อย่างเดียวอย่างน้อย 6 เดือนติดต่อกัน</t>
  </si>
  <si>
    <t>การป้องกันโรคติดต่อ</t>
  </si>
  <si>
    <t>เด็กแรกเกิดถึง 12 ปี ได้รับวัคซีคป้องกันโรคครบตามตารางเสริมภูมิคุ้มกันโรค</t>
  </si>
  <si>
    <t>การกีฬา</t>
  </si>
  <si>
    <t>ครัวเรือนกินอาหารถูกสุขลักษณะ ปลอดภัย และได้มาตรฐาน</t>
  </si>
  <si>
    <t>การจัดการสภาพสิ่งแวดล้อม</t>
  </si>
  <si>
    <t>ครัวเรือนมีการใช้ยาเพื่อบำบัด บรรเทาอาการเจ็บป่วยเบื้องต้นอย่างเหมาะสม</t>
  </si>
  <si>
    <t>ความปลอดภัยจากยาเสพติด</t>
  </si>
  <si>
    <t>คนอายุ 35 ปีขึ้นไป ได้รับการตรวจสุขภาพประจำปี</t>
  </si>
  <si>
    <t>ความปลอดภัยจากความเสี่ยงในชุมชน</t>
  </si>
  <si>
    <t>คนอายุ 6 ปีขึ้นไป ออกกำลังกายอย่างน้อยสัปดาห์ละ 3 วัน ๆ ละ 30 นาที</t>
  </si>
  <si>
    <t>ความปลอดภัยจากภัยพิบัติ</t>
  </si>
  <si>
    <t>ครัวเรือนมีการจัดการบ้านเรือนเป็นระบบระเบียบ สะอาด และถูกสุขลัษะ</t>
  </si>
  <si>
    <t>ครัวเรือนไม่ถูกรบกวนจากมลพิษ</t>
  </si>
  <si>
    <t>ครัวเรือนมีกาป้องกันอุบัติภัยและภัยธรรมชาติอย่างถูกวิธี</t>
  </si>
  <si>
    <t>ครัวเรือนมีความปลอดภัยในชีวิตและทรัพย์สิน</t>
  </si>
  <si>
    <t>เด็กอายุ 3 - 5 ปี ได้รับบริการเลี้ยงดูเตรียมความพร้อมก่อนวัยเรียน</t>
  </si>
  <si>
    <t>เด็กอายุ 6 - 14 ปี ได้รับการศึกษาภาคบังคับ 9 ปี</t>
  </si>
  <si>
    <t>เด็กจบชั้น ม.3 ได้เรียนต่อชั้น ม.4 หรือเทียบเท่า</t>
  </si>
  <si>
    <t>คนในครัวเรือนไม่ดื่มสุรา</t>
  </si>
  <si>
    <t>คนในครัวเรือนไม่สูบบุหรี่</t>
  </si>
  <si>
    <t>ครอบครัวมีความอบอุ่น</t>
  </si>
  <si>
    <t>ครัวเรือนมีความมั่นคงในที่อยู่อาศัย และบ้านมีสภาพคงทนถาวร</t>
  </si>
  <si>
    <t>การมีที่ดินทีทำกิน</t>
  </si>
  <si>
    <t>คนอายุ 15 - 59 ปี อ่าน เขียนภาษาไทยและคิดเลขอย่างง่ายได้</t>
  </si>
  <si>
    <t>คนอายุ 15 - 59 ปี มีอาชีพและมีรายได้</t>
  </si>
  <si>
    <t>รายได้เฉลี่ยของคนในครัวเรือนต่อปี</t>
  </si>
  <si>
    <t>ระกับการศึกษาของประชาชน</t>
  </si>
  <si>
    <t>อัตราการเรียนต่อของประชาชน</t>
  </si>
  <si>
    <t xml:space="preserve">การได้รับการศึกษา </t>
  </si>
  <si>
    <t>ครัวเรือนมีน้ำสะอาดสำหรับดื่มและบริโภคเพียงพอตลอดปี อย่างน้อยคนละ 5 ลิตรต่อวัน</t>
  </si>
  <si>
    <t>ครัวเรือนมีน้ำใช้ตลอดปี อย่างน้อยคนละ 45 ลิตรต่อวัน</t>
  </si>
  <si>
    <t>การมีส่วนร่วมของชุมชน</t>
  </si>
  <si>
    <t>คนอายุ 6 ปีขึ้นไป ปฏิบัติกิจกรรมทางศาสนาอย่างน้อยสัปดาห์ละ 1 ครั้ง</t>
  </si>
  <si>
    <t>การรวมกลุ่มของชุมชน</t>
  </si>
  <si>
    <t>ผู้สูงอายุ ได้รับการดูและจากครอบครัว ชุมชน ภาครัฐ หรือภาคเอกชน</t>
  </si>
  <si>
    <t>การเรียนรู้โดยชุมชน</t>
  </si>
  <si>
    <t>ผู้พิการ ได้รับการดูและจากครอบครัว ชุมชน ภาครัฐ หรือภาคเอกชน</t>
  </si>
  <si>
    <t>การได้รับความคุ้มครองทางสังคม</t>
  </si>
  <si>
    <t>ผู้ป่วยโรคเรื้อรัง ได้รับการดูและจากครอบครัว ชุมชน ภาครัฐ หรือภาคเอกชน</t>
  </si>
  <si>
    <t>ครัวเรือนมีส่วนร่วมทำกิจกรรมสาธารณะ เพื่อประโยชน์ของชุมชน หรือท้องถิ่น</t>
  </si>
  <si>
    <t>การปลูกป่าหรือไม้ยืนต้น</t>
  </si>
  <si>
    <t xml:space="preserve">คนในครัวเรือนที่จบการศึกษาภาคบังคับ 9 ปี ที่ไม่ได้เรียนต่อและยังไม่มีงานทำ </t>
  </si>
  <si>
    <t>.</t>
  </si>
  <si>
    <t>ข้อมูล กชช.2ค</t>
  </si>
  <si>
    <t>ข้อมูล อื่น ๆ</t>
  </si>
  <si>
    <t>18. คนในครัวเรือนที่จบการศึกษาภาคบังคับ 9 ปี ที่ไม่ได้เรียนต่อและยังไม่มีงานทำ</t>
  </si>
  <si>
    <t>ไม่ผ่านเกณฑ์</t>
  </si>
  <si>
    <t>1-3</t>
  </si>
  <si>
    <t>(คน/ครัวเรือน)</t>
  </si>
  <si>
    <t>การได้รับประโยชน์จากการมีสถานที่ท่องเที่ยว</t>
  </si>
  <si>
    <t>หมายเหตุ</t>
  </si>
  <si>
    <t>AVG(3)</t>
  </si>
  <si>
    <t>AVG(0)</t>
  </si>
  <si>
    <t>avg_กชช.2ค(0)</t>
  </si>
  <si>
    <t>avg_อื่นๆ(0)</t>
  </si>
  <si>
    <t>ข้อมูล อื่นๆ</t>
  </si>
  <si>
    <t>Community Informations Radar Analysis (CIA)</t>
  </si>
  <si>
    <t>Score</t>
  </si>
  <si>
    <t>Information fund management</t>
  </si>
  <si>
    <t>BMN</t>
  </si>
  <si>
    <t>NRD(3)</t>
  </si>
  <si>
    <t>Other(3)</t>
  </si>
  <si>
    <t>Information risk management</t>
  </si>
  <si>
    <t>Information solve poverty</t>
  </si>
  <si>
    <t>Information Community management</t>
  </si>
  <si>
    <t>Avg2_Analysis</t>
  </si>
  <si>
    <t>***For Radar Analysis</t>
  </si>
  <si>
    <t>***For Radar Diagram</t>
  </si>
  <si>
    <t>Sum_Data</t>
  </si>
  <si>
    <t>Count_Data</t>
  </si>
  <si>
    <t>Avg_Data</t>
  </si>
  <si>
    <t>Avg1_Diagram</t>
  </si>
  <si>
    <t xml:space="preserve"> Community Development Information</t>
  </si>
  <si>
    <t>BMN_des</t>
  </si>
  <si>
    <t>NRD_des</t>
  </si>
  <si>
    <t>Other_des</t>
  </si>
  <si>
    <t>***For Data show v1.</t>
  </si>
  <si>
    <t>Avg_des</t>
  </si>
  <si>
    <t>พัฒนาอาชีพ</t>
  </si>
  <si>
    <t>ความเสี่ยงชุมชน</t>
  </si>
  <si>
    <t>ปัญหาความยากจน</t>
  </si>
  <si>
    <t>บริหารจัดการชุมชน</t>
  </si>
  <si>
    <t>คะแนน</t>
  </si>
  <si>
    <t>ข้อมูลอื่น ๆ</t>
  </si>
  <si>
    <t>ลำดับ</t>
  </si>
  <si>
    <t>พัฒนาด้านอาชีพ</t>
  </si>
  <si>
    <t>สารสนเทศเพื่อการจัดการทุนชุมชน</t>
  </si>
  <si>
    <t>สารสนเทศเพื่อการจัดการความเสี่ยงชุมชน</t>
  </si>
  <si>
    <t>สารสนเทศเพื่อการแก้ปัญหาความยากจน</t>
  </si>
  <si>
    <t>จปฐ</t>
  </si>
  <si>
    <t>อื่น ๆ</t>
  </si>
  <si>
    <t>การวิเคราะห์ข้อมูลชุมชน</t>
  </si>
  <si>
    <t>ผลการวิเคราะห์สภาพปัญหาของชุมชน</t>
  </si>
  <si>
    <t>No.</t>
  </si>
  <si>
    <t>Ref.</t>
  </si>
  <si>
    <t>***Description_Analysis</t>
  </si>
  <si>
    <t>***Description_Diagram</t>
  </si>
  <si>
    <t>Information occupation development</t>
  </si>
  <si>
    <t>ชุมชนสามารถใช้ผลจากการวิเคราะห์จากส่วนที่ 2. Radar Diagram หรือส่วนที่ 3.Radar Analysis 
ร่วมกับการจัดเวทีประชาคม การมีส่วนร่วม และความต้องการของชุมชน เพื่อนำไปสู่การจัดแผนบูรณาการโครงการได้</t>
  </si>
  <si>
    <t>การใช้งานโปรแกรม</t>
  </si>
  <si>
    <t xml:space="preserve"> 
- อบรมสร้างความรู้ความเข้าใจ  
- รับสมัครครัวเรือนเป้าหมาย 
- ศึกษาดูงาน</t>
  </si>
  <si>
    <t>ประเด็นควรพิจารณา</t>
  </si>
  <si>
    <t>Province</t>
  </si>
  <si>
    <t>Amphur</t>
  </si>
  <si>
    <t>Tambon</t>
  </si>
  <si>
    <t>Village</t>
  </si>
  <si>
    <t>Moo</t>
  </si>
  <si>
    <t>bmn</t>
  </si>
  <si>
    <t>nrd</t>
  </si>
  <si>
    <t>etc</t>
  </si>
  <si>
    <t>avgs</t>
  </si>
  <si>
    <t>ครัวเรือนมีการออมเงิน, ถนน, น้ำดื่ม, น้ำใช้, ไฟฟ้า, การติดต่อสื่อสาร, การได้ประโยชน์จากสถานที่ท่องเที่ยว, การเข้าถึงแหล่งทุน</t>
  </si>
  <si>
    <t>ครัวเรือนมีความมั่นคงในที่อยู่อาศัย, คนอายุ 15 - 59 ปี อ่าน เขียนภาษาไทยและคิดเลขอย่างง่ายได้, คนอายุ 15 - 59 ปี มีอาชีพและมีรายได้, คนอายุ 60 ปีขึ้นไป มีอาชีพและมีรายได้, รายได้เฉลี่ยของคนในครัวเรือนต่อปี, การมีที่ดินทีทำกิน, ผลผลิตจาการทำนา, ผลผลิตจาการทำไร่, ผลผลิตจาการทำเกษตรอื่น ๆ, ระกับการศึกษาของประชาชน, อัตราการเรียนต่อของประชาชน, การได้รับการศึกษา,  การเข้าถึงแหล่งทุน</t>
  </si>
  <si>
    <t>ครัวเรือนมีน้ำสะอาดสำหรับดื่มและบริโภค,  ครัวเรือนมีน้ำใช้ตลอดปี, คนอายุ 6 ปีขึ้นไป ปฏิบัติกิจกรรมทางศาสนา, ผู้สูงอายุ ได้รับการดู, ผู้พิการ ได้รับการดู, ผู้ป่วยโรคเรื้อรัง ได้รับการดู, ครัวเรือนมีส่วนร่วมทำกิจกรรมสาธารณะ, การได้รับผลประโยชน์จากสถานที่ท่องเที่ยว, การมีส่วนร่วมของชุมชน, การรวมกลุ่มของชุมชน, การเรียนรู้โดยชุมชน, การได้รับความคุ้มครองทางสังคม, การใช้ประโยชน์จากที่ดิน, การปลูกป่าหรือไม้ยืนต้น</t>
  </si>
  <si>
    <t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t>
  </si>
  <si>
    <t xml:space="preserve">คนในครัวเรือนที่จบการศึกษาภาคบังคับ 9 ปี ที่ไม่ได้เรียนและไม่มีงานทำ </t>
  </si>
  <si>
    <t>Des</t>
  </si>
  <si>
    <t>Analysis</t>
  </si>
  <si>
    <t>CiA</t>
  </si>
  <si>
    <t xml:space="preserve">เด็กแรกเกิดมีน้ำหนัก 2,500 กรัม ขึ้นไป, เด็กแรกเกิดได้กินนมแม่อย่างน้อย 6 เดือน, เด็กแรกเกิดถึง 12 ปี ได้รับวัคซีค, ครัวเรือนกินอาหารถูกสุขลักษณะ, ครัวเรือนมีการใช้ยาเพื่อบรรเทาอาการเจ็บป่วยอย่างเหมาะสม, คนอายุ 35 ปีขึ้นไป ได้รับการตรวจสุขภาพประจำปี, คนอายุ 6 ปีขึ้นไป ออกกำลังกายอย่างน้อยสัปดาห์ละ 3 วัน, ครัวเรือนมีการจัดการบ้านเรือนถูกสุขลักษณะ, ครัวเรือนไม่ถูกรบกวนจากมลพิษ, ครัวเรือนมีกาป้องกันอุบัติภัยอย่างถูกวิธี, ครัวเรือนมีความปลอดภัยในชีวิตและทรัพย์สิน, เด็กอายุ 3 - 5 ปี ได้เตรียมความพร้อมก่อนวัยเรียน, เด็กอายุ 6 - 14 ปี ได้รับการศึกษาภาคบังคับ 9 ปี, เด็กจบชั้น ม.3 ได้เรียนต่อชั้น ม.4 หรือเทียบเท่า, คนในครัวเรือนไม่ดื่มสุรา,
คนในครัวเรือนไม่สูบบุหรี่, ครอบครัวมีความอบอุ่น,
ความปลอดภัยในการทำงาน, การป้องกันโรคติดต่อ,
การกีฬา, การจัดการสภาพสิ่งแวดล้อม, ความปลอดภัยจากยาเสพติด,
ความปลอดภัยจากความเสี่ยงในชุมชน, ความปลอดภัยจากภัยพิบัติ
</t>
  </si>
  <si>
    <t>หมายเหตุ: หากมีคะแนนเท่ากัน โปรแกรมจะแสดงประเด็นปัญหาซ้ำกัน (แสดงข้อมูลแรกที่ค้นพบ)</t>
  </si>
  <si>
    <t>ที่</t>
  </si>
  <si>
    <t>สารสนเทศเพื่อการพัฒนาคุณภาพชีวิต</t>
  </si>
  <si>
    <t>รวม</t>
  </si>
  <si>
    <t>ประเด็นการพัฒนา</t>
  </si>
  <si>
    <t>ตัวชี้วัดที่เกี่ยวข้อง</t>
  </si>
  <si>
    <t>ภัยพิบัติทางธรรมชาติ เช่น พายุ, น้ำท่วม, ไฟป่า</t>
  </si>
  <si>
    <t>มลพิษทางอากาศ เช่น หมอกควัน, ฝุ่น PM 2.5</t>
  </si>
  <si>
    <t>โครงสร้างพื้นฐานไม่ได้รับการดูแลปรับปรุง</t>
  </si>
  <si>
    <t>ไม่มีเงินทุนในการประกอบอาชีพ</t>
  </si>
  <si>
    <t>การเรียนรู้ภาษาอื่น ๆ เช่น ภาษาอังกฤษ, ภาษาจีน</t>
  </si>
  <si>
    <t>อาชีพไม่มั่นคงและต้องการอาชีพเสริม</t>
  </si>
  <si>
    <t>เงินทุนไม่เพียงพอต่อการประกอบอาชีพ</t>
  </si>
  <si>
    <t>ภัยธรรมชาติ เช่น น้ำท่วม, ฝนแล้ง</t>
  </si>
  <si>
    <t>แหล่งน้ำในชุมชนไม่เพียงพอต่อการรองรับน้ำ</t>
  </si>
  <si>
    <t>ภัยคุกคามออนไลน์ เช่น ข่าวสร้างความขัดแย้ง, ข่าวปลอมสุขภาพ, แชร์ลูกโซ่</t>
  </si>
  <si>
    <t>ไม่มีที่ดินทำกิน หรือมีแต่ไม่เพียงพอ</t>
  </si>
  <si>
    <t>ผลกระทบของเทคโนโลยีพลิกผันต่อธุรกิจอุตสาหกรรมไทย</t>
  </si>
  <si>
    <t>การปรับตัวเข้าสู่สังคมผู้สูงอายุ เช่น ขาดแคลนคนวัยทำงานในชุมชน</t>
  </si>
  <si>
    <t>การปรับตัวเข้าสู่สังคมผู้สูงอายุ เช่น ส่งเสริมการประกอบอาชีพ</t>
  </si>
  <si>
    <r>
      <rPr>
        <i/>
        <sz val="16"/>
        <rFont val="Cordia New"/>
        <family val="2"/>
      </rPr>
      <t>การปรับตัวเข้าสู่สังคมผู้สูงอายุ</t>
    </r>
    <r>
      <rPr>
        <sz val="16"/>
        <rFont val="Cordia New"/>
        <family val="2"/>
      </rPr>
      <t xml:space="preserve"> เช่น การส่งเสริมการออม</t>
    </r>
  </si>
  <si>
    <t>ต้นทุนการผลิตทางการเกษตรสูงแต่ราคาตกต่ำ</t>
  </si>
  <si>
    <t>การว่างงาน หรือ ไม่มีอาชีพ</t>
  </si>
  <si>
    <r>
      <rPr>
        <i/>
        <sz val="16"/>
        <rFont val="Cordia New"/>
        <family val="2"/>
      </rPr>
      <t>การปรับตัวเข้าสู่สังคมผู้สูงอายุ</t>
    </r>
    <r>
      <rPr>
        <sz val="16"/>
        <rFont val="Cordia New"/>
        <family val="2"/>
      </rPr>
      <t xml:space="preserve"> เช่น การป้องกันโรคเรื้อรัง</t>
    </r>
  </si>
  <si>
    <t>ปัญหาสุขภาพจิต เช่น เครียด, กังวล, ซึมเศร้า, ท้อแท้, หมดหวัง</t>
  </si>
  <si>
    <t>การรับมือสังคมผู้สูงอายุกับโลกดิจิทัล</t>
  </si>
  <si>
    <t>การรับมือสังคมผู้สูงอายุ เช่น ทัศนคติเชิงบวกต่อผู้สูงอายุ, การดูแลสุขภาพ, การป้องกันโรคเรื้อรัง</t>
  </si>
  <si>
    <t>ให้ความรู้เรื่องพฤติกรรมการกินที่ส่งผลต่อโรค เช่น มะเร็ง, เบาหวาน, ความดัน</t>
  </si>
  <si>
    <t>การใช้ความรุนแรงในสังคม เช่น ครอบครัว, โรงเรียน</t>
  </si>
  <si>
    <t>การทุจริตคอรัปชั่นในกลุ่มองค์กร เครือข่าย ชุมชน</t>
  </si>
  <si>
    <t xml:space="preserve">การมั่วสุม สุรา ยาเสพติด </t>
  </si>
  <si>
    <t>02-1416263</t>
  </si>
  <si>
    <t>ระดับพัฒนา</t>
  </si>
  <si>
    <t>สรุปผลการวิเคราะห์คุณภาพชีวิตของชุมชน</t>
  </si>
  <si>
    <t>ประเด็นการพัฒนา อันดับ 1</t>
  </si>
  <si>
    <t>ประเด็นการพัฒนา อันดับ 2</t>
  </si>
  <si>
    <t>ประเด็นการพัฒนา อันดับ 3</t>
  </si>
  <si>
    <t>ประเด็นการพัฒนา อันดับ 4</t>
  </si>
  <si>
    <t>ประเด็นการพัฒนา อันดับ 5</t>
  </si>
  <si>
    <t>Icon</t>
  </si>
  <si>
    <t>Community Information Radar Analysis 2021</t>
  </si>
  <si>
    <t>กลุ่มงานเผยแพร่และใช้ประโยชน์จากข้อมูล</t>
  </si>
  <si>
    <t>FACTOR ANALYSIS 2021</t>
  </si>
  <si>
    <t>ยโสธร</t>
  </si>
  <si>
    <t>วิเคราะห์ข้อมูลเปรียบเทียบคุณภาพชีวิตเชิงพื้นที่ (ระดับตำบล)</t>
  </si>
  <si>
    <t xml:space="preserve">กิจกรรม (Activities) </t>
  </si>
  <si>
    <t>ผู้มีส่วนร่วม (Participation)</t>
  </si>
  <si>
    <t>ระยะสั้น (Short Term)</t>
  </si>
  <si>
    <t>ระยะกลาง (Medium Term)</t>
  </si>
  <si>
    <t>ระยะยาว (Long Term)</t>
  </si>
  <si>
    <t>ปัจจัยนำเข้า (Inputs)</t>
  </si>
  <si>
    <t>ผลลัพท์ (OUTCOMES-IMPACT</t>
  </si>
  <si>
    <t>analysis</t>
  </si>
  <si>
    <t>des</t>
  </si>
  <si>
    <t>One plan</t>
  </si>
  <si>
    <t>ผลผลิต (OUTPUTS)</t>
  </si>
  <si>
    <t>วิเคราะห์ แผนงาน โครงการ การจัดการสารสนเทศเพื่อการพัฒนาคุณภาพชีวิต</t>
  </si>
  <si>
    <t>งบประมาณ (Money)</t>
  </si>
  <si>
    <t>คน (Staft)</t>
  </si>
  <si>
    <t>แก้ไขปัญหาความยากจน</t>
  </si>
  <si>
    <t>Radar Analysis</t>
  </si>
  <si>
    <t>Radar Diagram</t>
  </si>
  <si>
    <t>Logigc-Analysis</t>
  </si>
  <si>
    <t>Logic-Comparative</t>
  </si>
  <si>
    <t>percent</t>
  </si>
  <si>
    <t>sum</t>
  </si>
  <si>
    <t>cia</t>
  </si>
  <si>
    <t>โครงการปลูกพืชสร้างความมั่นคงทางอาหาร</t>
  </si>
  <si>
    <t>โครงการอื่น ๆ</t>
  </si>
  <si>
    <t>โครงการพัฒนากลุ่มอาชีพ</t>
  </si>
  <si>
    <t>โครงการจัดการขยะ</t>
  </si>
  <si>
    <t>โครงการแปรรูปอาหารและผลิตภัณฑ์</t>
  </si>
  <si>
    <t>โครงการส่งเสริมการท่องเที่ยว</t>
  </si>
  <si>
    <t>โครงการนวัตกรรม</t>
  </si>
  <si>
    <t>โครงการปลูกพืชใช้น้ำน้อย</t>
  </si>
  <si>
    <t xml:space="preserve">โครงการตามปรัชญาเศรษฐกิจพอเพียง  </t>
  </si>
  <si>
    <t>โครงการส่งเสริมอาชีพผู้สูงอายุ</t>
  </si>
  <si>
    <t>โครงการชุมชนปลอดภัย</t>
  </si>
  <si>
    <t>สมุทรปราการ</t>
  </si>
  <si>
    <t>โครงการ​ "บางด้วน​ ของดีบ้านฉัน" นวัตกรรมนำชุมชน</t>
  </si>
  <si>
    <t>นนทบุรี</t>
  </si>
  <si>
    <t xml:space="preserve">โครงการพัฒนากลุ่มอาชีพ </t>
  </si>
  <si>
    <t>ปทุมธานี</t>
  </si>
  <si>
    <t>โครงการการจัดการขยะอินทรีย์และขยะเปียกในครัวเรือน</t>
  </si>
  <si>
    <t>พระนครศรีอยุธยา</t>
  </si>
  <si>
    <t>ส่งเสริมการปลูกผักสวนครัว ถังขยะรักษ์โลก</t>
  </si>
  <si>
    <t>อ่างทอง</t>
  </si>
  <si>
    <t>โครงการส่งเสริมอาชีพสตรี</t>
  </si>
  <si>
    <t>ลพบุรี</t>
  </si>
  <si>
    <t>รักษ์โลก ลดการเผา</t>
  </si>
  <si>
    <t>สิงห์บุรี</t>
  </si>
  <si>
    <t>ปลูกผักสวนครัว</t>
  </si>
  <si>
    <t>ชัยนาท</t>
  </si>
  <si>
    <t>สระบุรี</t>
  </si>
  <si>
    <t>โครงการกระบวนการแปรรูปและควบคุมคุณภาพการผลิตผลิตภัณฑ์อาหารฯ</t>
  </si>
  <si>
    <t>ชลบุรี</t>
  </si>
  <si>
    <t>ระยอง</t>
  </si>
  <si>
    <t>จันทบุรี</t>
  </si>
  <si>
    <t xml:space="preserve">โครงการพัฒนาสารสนเทศและบุคลากรฯรู้เท่าทันเทคโนโลยี 4.0 </t>
  </si>
  <si>
    <t>ตราด</t>
  </si>
  <si>
    <t>ส่งเสริมการปลูกผักสวนครัว</t>
  </si>
  <si>
    <t>ฉะเชิงเทรา</t>
  </si>
  <si>
    <t>null</t>
  </si>
  <si>
    <t>ปราจีนบุรี</t>
  </si>
  <si>
    <t>นครนายก</t>
  </si>
  <si>
    <t>ส่งเสริมการปลูกมันจาว</t>
  </si>
  <si>
    <t>สระแก้ว</t>
  </si>
  <si>
    <t>แผนตำบล และแผนพัฒนาหมู่บ้าน</t>
  </si>
  <si>
    <t>นครราชสีมา</t>
  </si>
  <si>
    <t>หนึ่งหมู่บ้าน หนึ่งถนนกินได้</t>
  </si>
  <si>
    <t>บุรีรัมย์</t>
  </si>
  <si>
    <t xml:space="preserve">แผนปฏิบัติการ 90 วัน การปลูกผักสวนครัว สร้างความมั่นคงทางอาหาร </t>
  </si>
  <si>
    <t>สุรินทร์</t>
  </si>
  <si>
    <t>ศรีสะเกษ</t>
  </si>
  <si>
    <t>โครงการปลูกผักสร้างความมั่นคงทางอาหาร</t>
  </si>
  <si>
    <t>อุบลราชธานี</t>
  </si>
  <si>
    <t xml:space="preserve">กิจกรรมธนาคารขยะเพื่อสวัสดิการ </t>
  </si>
  <si>
    <t xml:space="preserve">โครงการหนึ่งตำบล หนึ่งถนนกินได้ ปลอดภัยไร้สารพิษ </t>
  </si>
  <si>
    <t>ชัยภูมิ</t>
  </si>
  <si>
    <t>อำนาจเจริญ</t>
  </si>
  <si>
    <t>บึงกาฬ</t>
  </si>
  <si>
    <t>โครงการส่งเสริมการปลูกผักปลอดสารพิษ</t>
  </si>
  <si>
    <t>หนองบัวลำภู</t>
  </si>
  <si>
    <t>ขอนแก่น</t>
  </si>
  <si>
    <t>โครงการส่งเสริมการเลี้ยงจิ้งหรีด</t>
  </si>
  <si>
    <t>อุดรธานี</t>
  </si>
  <si>
    <t>โครงการส่งเสริมอาชีพทำดอกไม้จันทน์</t>
  </si>
  <si>
    <t>เลย</t>
  </si>
  <si>
    <t>หนองคาย</t>
  </si>
  <si>
    <t>โครงการส่งเสริมพัฒนาอาชีพแปรรูปอาหาร</t>
  </si>
  <si>
    <t>มหาสารคาม</t>
  </si>
  <si>
    <t>สารสนเทศตำบลต้นแบบเพื่อสร้างความมั่นคงด้านอาหาร</t>
  </si>
  <si>
    <t>โครงการส่งเสริมความมั่นคงทางอาหาร</t>
  </si>
  <si>
    <t>กาฬสินธุ์</t>
  </si>
  <si>
    <t>สกลนคร</t>
  </si>
  <si>
    <t>โครงการส่งเสริมการพัฒนาคุณภาพชีวิตเพื่อสร้างความมั่นคงด้านอาหาร</t>
  </si>
  <si>
    <t>นครพนม</t>
  </si>
  <si>
    <t>โครงการส่งเสริมอาชีพการทำไม้กวาด</t>
  </si>
  <si>
    <t>มุกดาหาร</t>
  </si>
  <si>
    <t>โครงการตลาดปลอดภัย เพิ่มช่องทางการจำหน่ายและส่งเสริมการท่องเที่ยวโดยชุมชน</t>
  </si>
  <si>
    <t>เชียงใหม่</t>
  </si>
  <si>
    <t>ลำพูน</t>
  </si>
  <si>
    <t>อยู่ระหว่างการปรับแผนพัฒนาหมู่บ้าน ปี 2564 โดยได้จัดทำเวทีประชาคม</t>
  </si>
  <si>
    <t>ลำปาง</t>
  </si>
  <si>
    <t>โครงการสร้างความมั่นคงทางอาหาร</t>
  </si>
  <si>
    <t>อุตรดิตถ์</t>
  </si>
  <si>
    <t>โครงการส่งเสริมอาชีพ</t>
  </si>
  <si>
    <t>แพร่</t>
  </si>
  <si>
    <t>โครงการส่งเสริมอาชีพและพัฒนาศักยภาพประชาชน"การเขียนผ้าด้วยเทียน"</t>
  </si>
  <si>
    <t>น่าน</t>
  </si>
  <si>
    <t>พะเยา</t>
  </si>
  <si>
    <t>เชียงราย</t>
  </si>
  <si>
    <t>โครงการสร้างวัฒนธรรมปลูกผัก รักษ์สุขภาพ</t>
  </si>
  <si>
    <t>แม่ฮ่องสอน</t>
  </si>
  <si>
    <t>นครสวรรค์</t>
  </si>
  <si>
    <t>การส่งเสริมอาชีพเพื่อการมีงานทำและรายได้ (การแปรรูปผักกาด)</t>
  </si>
  <si>
    <t>อุทัยธานี</t>
  </si>
  <si>
    <t>ส่งเสริมการดำรงชีวิตตามปรัชญาเศรษฐกิจพอเพียง</t>
  </si>
  <si>
    <t>กำแพงเพชร</t>
  </si>
  <si>
    <t>การส่งเสริมอาชีพผู้สูงอายุเพื่อการมีงานทำและรายได้ (การทำดอกไม้จันทน์)</t>
  </si>
  <si>
    <t>ตาก</t>
  </si>
  <si>
    <t>สุโขทัย</t>
  </si>
  <si>
    <t>ธนาคารพอเพียง สร้างความมั่นคงทางอาหาร</t>
  </si>
  <si>
    <t>พิษณุโลก</t>
  </si>
  <si>
    <t>โครงการบ้านยางรวมพลัง สร้างสุขชุมชน</t>
  </si>
  <si>
    <t>พิจิตร</t>
  </si>
  <si>
    <t>เพชรบูรณ์</t>
  </si>
  <si>
    <t>โครงการชุมชนปลอดภัยจากไข้เลือดออกด้วยสมุนไพรท้องถิ่น</t>
  </si>
  <si>
    <t>ราชบุรี</t>
  </si>
  <si>
    <t>ปลูกผักสวนครัวในถังประหยัดน้ำ</t>
  </si>
  <si>
    <t>กาญจนบุรี</t>
  </si>
  <si>
    <t>ส่งเสริมอาชีพใช้น้ำน้อยในพื้นที่แล้ง</t>
  </si>
  <si>
    <t>สุพรรณบุรี</t>
  </si>
  <si>
    <t>ป่าสะแกปลูกผักแก้จน</t>
  </si>
  <si>
    <t>นครปฐม</t>
  </si>
  <si>
    <t>โครงการส่งเสริมกลุ่มอาชีพ</t>
  </si>
  <si>
    <t>สาธิตการทำอาชีพหมูฝอย</t>
  </si>
  <si>
    <t>สมุทรสาคร</t>
  </si>
  <si>
    <t>ส่งเสริมด้านการสร้างความมั่นคงทางอาการ การปลูกผัก</t>
  </si>
  <si>
    <t>สมุทรสงคราม</t>
  </si>
  <si>
    <t xml:space="preserve">ปลูกผักในที่สาธารณะ </t>
  </si>
  <si>
    <t>เพชรบุรี</t>
  </si>
  <si>
    <t>ประจวบคีรีขันธ์</t>
  </si>
  <si>
    <t>นครศรีธรรมราช</t>
  </si>
  <si>
    <t>ส่งเสริมการท่องเที่ยวชุมชน และผลิตภัณฑ์ OTOP</t>
  </si>
  <si>
    <t>กระบี่</t>
  </si>
  <si>
    <t>ส่งเสริมความมั่นคงทางอาหาร</t>
  </si>
  <si>
    <t>พังงา</t>
  </si>
  <si>
    <t>ภูเก็ต</t>
  </si>
  <si>
    <t>ส่งเสริมอาชีพร่วมกับสัมมาชีพชุมชน</t>
  </si>
  <si>
    <t>สุราษฎร์ธานี</t>
  </si>
  <si>
    <t>ประชาสัมพันธ์สวนกระท้อนคลองน้อย</t>
  </si>
  <si>
    <t>ระนอง</t>
  </si>
  <si>
    <t>การบริหารจัดการขยะในครัวเรือนให้ครอบคลุมเต็มพื้นที่</t>
  </si>
  <si>
    <t>ชุมพร</t>
  </si>
  <si>
    <t>สงขลา</t>
  </si>
  <si>
    <t>ส่งเสริมการท่องเที่ยวชุมชน</t>
  </si>
  <si>
    <t>สตูล</t>
  </si>
  <si>
    <t>ตรัง</t>
  </si>
  <si>
    <t>สนับสนุนวัสดุแก่ครัวเรือนที่ตกเกณฑ์ จปฐ. ต.หนองบัว</t>
  </si>
  <si>
    <t>พัทลุง</t>
  </si>
  <si>
    <t>ปัตตานี</t>
  </si>
  <si>
    <t>ยะลา</t>
  </si>
  <si>
    <t>สภาเด็กและเยาวชน ร่วมใจพัฒนาท้องถิ่นให้ก้าวไกล เป็นแหล่งเรียนรู้คนหัวใจเดียวกัน</t>
  </si>
  <si>
    <t>นราธิวาส</t>
  </si>
  <si>
    <t>โครงการปลูกผักสวนครัวตามอัตลักษณ์พื้นที่</t>
  </si>
  <si>
    <t>province name</t>
  </si>
  <si>
    <t>project type</t>
  </si>
  <si>
    <t>project name</t>
  </si>
  <si>
    <t>no</t>
  </si>
  <si>
    <r>
      <t xml:space="preserve">เกี่ยวกับโปรแกรม </t>
    </r>
    <r>
      <rPr>
        <b/>
        <sz val="20"/>
        <color rgb="FF0000FF"/>
        <rFont val="IrisUPC"/>
        <family val="2"/>
      </rPr>
      <t>(แบ่งเป็น 5 ส่วน)</t>
    </r>
  </si>
  <si>
    <r>
      <rPr>
        <sz val="16"/>
        <color rgb="FFFF0000"/>
        <rFont val="IrisUPC"/>
        <family val="2"/>
      </rPr>
      <t>1. Input Data:</t>
    </r>
    <r>
      <rPr>
        <sz val="16"/>
        <color theme="1"/>
        <rFont val="IrisUPC"/>
        <family val="2"/>
      </rPr>
      <t xml:space="preserve"> การนำเข้าข้อมูล</t>
    </r>
  </si>
  <si>
    <r>
      <t xml:space="preserve">1.1 ข้อมูล จปฐ. ป้อนข้อมูล </t>
    </r>
    <r>
      <rPr>
        <u/>
        <sz val="16"/>
        <color rgb="FFFF0000"/>
        <rFont val="IrisUPC"/>
        <family val="2"/>
      </rPr>
      <t>ร้อยละที่ไม่ผ่านเกณฑ์</t>
    </r>
    <r>
      <rPr>
        <sz val="16"/>
        <rFont val="IrisUPC"/>
        <family val="2"/>
      </rPr>
      <t xml:space="preserve"> ตามแบบสรุปคุณภาพชีวิตของครัวเรือน จำนวน 31 ตัวชี้วัด</t>
    </r>
  </si>
  <si>
    <r>
      <t>1.2 ข้อมูล กชช.2ค ป้อนข้อมูล</t>
    </r>
    <r>
      <rPr>
        <u/>
        <sz val="16"/>
        <color rgb="FFFF0000"/>
        <rFont val="IrisUPC"/>
        <family val="2"/>
      </rPr>
      <t xml:space="preserve"> ระดับการพัฒนา</t>
    </r>
    <r>
      <rPr>
        <sz val="16"/>
        <rFont val="IrisUPC"/>
        <family val="2"/>
      </rPr>
      <t xml:space="preserve"> ตามสรุปผลสภาพปัญหาของหมู่บ้าน/ชมุชน จำนวน 33 ตั้วชี้วัด</t>
    </r>
  </si>
  <si>
    <r>
      <t xml:space="preserve">1.3 ข้อมูลอื่น ๆ ป้อนข้อมูล </t>
    </r>
    <r>
      <rPr>
        <u/>
        <sz val="16"/>
        <color rgb="FFFF0000"/>
        <rFont val="IrisUPC"/>
        <family val="2"/>
      </rPr>
      <t>ระดับของปัญหา</t>
    </r>
    <r>
      <rPr>
        <sz val="16"/>
        <rFont val="IrisUPC"/>
        <family val="2"/>
      </rPr>
      <t xml:space="preserve"> ตามความต้องการการพัฒนาของหมู่บ้าน/ชุมชน หรือข้อมูลที่เกี่ยวข้อง</t>
    </r>
  </si>
  <si>
    <r>
      <rPr>
        <sz val="16"/>
        <color rgb="FFFF0000"/>
        <rFont val="IrisUPC"/>
        <family val="2"/>
      </rPr>
      <t>2. Radar Diagram:</t>
    </r>
    <r>
      <rPr>
        <sz val="16"/>
        <rFont val="IrisUPC"/>
        <family val="2"/>
      </rPr>
      <t xml:space="preserve"> แสดงผลการวิเคราะห์ข้อมูลชุมชนในแต่ละประเภทตามข้อมูลนำเข้า บ่งชี้สภาพปัญหาและประเด็นของการพัฒนา</t>
    </r>
  </si>
  <si>
    <r>
      <rPr>
        <sz val="16"/>
        <color rgb="FFFF0000"/>
        <rFont val="IrisUPC"/>
        <family val="2"/>
      </rPr>
      <t xml:space="preserve">3. Radar Analysis: </t>
    </r>
    <r>
      <rPr>
        <sz val="16"/>
        <rFont val="IrisUPC"/>
        <family val="2"/>
      </rPr>
      <t xml:space="preserve"> แสดงผลการวิเคราะห์ข้อมูลในภาพ</t>
    </r>
    <r>
      <rPr>
        <sz val="16"/>
        <color theme="1"/>
        <rFont val="IrisUPC"/>
        <family val="2"/>
      </rPr>
      <t>รวมของชุมชน ที่นำไปสู่การจัดลำดับความสำคัญของปัญหาและพัฒนาต่อไป</t>
    </r>
  </si>
  <si>
    <r>
      <rPr>
        <sz val="16"/>
        <color rgb="FFFF0000"/>
        <rFont val="IrisUPC"/>
        <family val="2"/>
      </rPr>
      <t xml:space="preserve">4. Comparative: </t>
    </r>
    <r>
      <rPr>
        <sz val="16"/>
        <rFont val="IrisUPC"/>
        <family val="2"/>
      </rPr>
      <t>เปรียบเทียบข้อมูลเชิงพื้นที่ โด</t>
    </r>
    <r>
      <rPr>
        <sz val="16"/>
        <color rgb="FF000000"/>
        <rFont val="IrisUPC"/>
        <family val="2"/>
      </rPr>
      <t>ยการนำผลการวิเคราะห์คุณภาพชีวิตของชุมชน (Radar Analysis) มาสรุปในภาพรวมระดับตำบล</t>
    </r>
  </si>
  <si>
    <r>
      <t xml:space="preserve">5. Logic Model: </t>
    </r>
    <r>
      <rPr>
        <sz val="16"/>
        <rFont val="IrisUPC"/>
        <family val="2"/>
      </rPr>
      <t>การจัดทำโมเดลแผนการพัฒนาคุณภาพชีวิตแบบบูรณาการ เป็นแนวทางการออกแบบโครงการและประเมินผลโครงการ</t>
    </r>
  </si>
  <si>
    <r>
      <rPr>
        <b/>
        <sz val="18"/>
        <color rgb="FF0000FF"/>
        <rFont val="IrisUPC"/>
        <family val="2"/>
      </rPr>
      <t>1. Input Data:</t>
    </r>
    <r>
      <rPr>
        <sz val="18"/>
        <color rgb="FF0000FF"/>
        <rFont val="IrisUPC"/>
        <family val="2"/>
      </rPr>
      <t xml:space="preserve"> ส่วนของการนำเข้าข้อมูล ได้แก่ ข้อมูล จปฐ., ข้อูล กชช.2ค และข้อมูลอื่น ๆ ที่เกี่ยวข้อง
</t>
    </r>
    <r>
      <rPr>
        <b/>
        <sz val="18"/>
        <color rgb="FF0000FF"/>
        <rFont val="IrisUPC"/>
        <family val="2"/>
      </rPr>
      <t>2. Radar Diagram:</t>
    </r>
    <r>
      <rPr>
        <sz val="18"/>
        <color rgb="FF0000FF"/>
        <rFont val="IrisUPC"/>
        <family val="2"/>
      </rPr>
      <t xml:space="preserve"> ผลการวิเคราะห์สภาพปัญหาของชุมชนตามประเภทของข้อมูล
</t>
    </r>
    <r>
      <rPr>
        <b/>
        <sz val="18"/>
        <color rgb="FF0000FF"/>
        <rFont val="IrisUPC"/>
        <family val="2"/>
      </rPr>
      <t>3. Radar Analysis:</t>
    </r>
    <r>
      <rPr>
        <sz val="18"/>
        <color rgb="FF0000FF"/>
        <rFont val="IrisUPC"/>
        <family val="2"/>
      </rPr>
      <t xml:space="preserve"> สรุปผลการวิเคราะห์คุณภาพชีวิตของชุมชน 
4</t>
    </r>
    <r>
      <rPr>
        <b/>
        <sz val="18"/>
        <color rgb="FF0000FF"/>
        <rFont val="IrisUPC"/>
        <family val="2"/>
      </rPr>
      <t>. Comparative:</t>
    </r>
    <r>
      <rPr>
        <sz val="18"/>
        <color rgb="FF0000FF"/>
        <rFont val="IrisUPC"/>
        <family val="2"/>
      </rPr>
      <t xml:space="preserve"> สรุปผลการวิเคราะห์ข้อมูลเปรียบเทียบเชิงพื้นที่ 
</t>
    </r>
    <r>
      <rPr>
        <b/>
        <sz val="18"/>
        <color rgb="FF0000FF"/>
        <rFont val="IrisUPC"/>
        <family val="2"/>
      </rPr>
      <t>5. Logic Model:</t>
    </r>
    <r>
      <rPr>
        <sz val="18"/>
        <color rgb="FF0000FF"/>
        <rFont val="IrisUPC"/>
        <family val="2"/>
      </rPr>
      <t xml:space="preserve"> แผนการพัฒนาคุณภาพชีวิตแบบบูรณาการ  </t>
    </r>
  </si>
  <si>
    <r>
      <t xml:space="preserve">     โปรแกรม </t>
    </r>
    <r>
      <rPr>
        <b/>
        <sz val="16"/>
        <rFont val="IrisUPC"/>
        <family val="2"/>
      </rPr>
      <t>CIA Program</t>
    </r>
    <r>
      <rPr>
        <sz val="16"/>
        <rFont val="IrisUPC"/>
        <family val="2"/>
      </rPr>
      <t xml:space="preserve"> คือ โปรแกรมวิเคราะห์ข้อมูลชุมชนในการพัฒนาระบบสารสนเทศเพื่อการบูรณาการวางแผนงาน/โครงการเพื่อยกระดับและพัฒนาคุณภาพชีวิตชุมชน เพื่อส่งเสริมรูปแบบการใช้ประโยชน์ข้อมูลสารสนเทศที่สำคัญของชุมชน ได้แก่ ข้อมูล จปฐ. ข้อมูล กชช.2ค และข้อมูลอื่น ๆ ที่สำคัญในชุมชน หรือข้อมูลที่เกี่ยวข้องกับชุมชน ในการวางแผนพัฒนาแผนงานโครงการหรือกิจกรรมให้สอดคล้องกับปัญหาของพื้นที่ 
     ผลจากการวิเคราะห์ข้อมูลชุมชน สามารถใช้ประโยชน์ในการวางแผนและพัฒนาได้ทุกระดับ ตั้งแต่ระดับหมู่บ้าน/ชุมชน ระดับตำบล ระดับอำเภอ ระดับจังหวัด และระดับกรมฯ </t>
    </r>
  </si>
  <si>
    <t>ภาคี (Partners)</t>
  </si>
  <si>
    <t>เครื่องมือ (Tools)</t>
  </si>
  <si>
    <r>
      <rPr>
        <b/>
        <sz val="12"/>
        <rFont val="IrisUPC"/>
        <family val="2"/>
      </rPr>
      <t>ปัจจัยภายนอก</t>
    </r>
    <r>
      <rPr>
        <b/>
        <sz val="14"/>
        <rFont val="IrisUPC"/>
        <family val="2"/>
      </rPr>
      <t>(External Factors)</t>
    </r>
  </si>
  <si>
    <r>
      <rPr>
        <b/>
        <sz val="14"/>
        <rFont val="IrisUPC"/>
        <family val="2"/>
      </rPr>
      <t>สมมติฐาน</t>
    </r>
    <r>
      <rPr>
        <b/>
        <sz val="16"/>
        <rFont val="IrisUPC"/>
        <family val="2"/>
      </rPr>
      <t>(Assumptions)</t>
    </r>
  </si>
  <si>
    <r>
      <rPr>
        <b/>
        <sz val="14"/>
        <rFont val="IrisUPC"/>
        <family val="2"/>
      </rPr>
      <t xml:space="preserve">การประเมิน </t>
    </r>
    <r>
      <rPr>
        <b/>
        <sz val="16"/>
        <rFont val="IrisUPC"/>
        <family val="2"/>
      </rPr>
      <t>(Evaluation)</t>
    </r>
  </si>
  <si>
    <t>ตกเกณฑ์ ร้อยละ</t>
  </si>
  <si>
    <t>บ้านปากคาด</t>
  </si>
  <si>
    <t>บ้านหนองมุม</t>
  </si>
  <si>
    <t>บ้านปากคาดมวลชน</t>
  </si>
  <si>
    <t>บ้านปากคาดพัฒนา</t>
  </si>
  <si>
    <t>บ้านห้วยคาด</t>
  </si>
  <si>
    <t>บ้านท่านาคูณ</t>
  </si>
  <si>
    <t>บ้านท่าสวรรค์</t>
  </si>
  <si>
    <t>บ้านเวินโดน</t>
  </si>
  <si>
    <t>บ้านห้วยไม้ซอด</t>
  </si>
  <si>
    <t>บ้านโนนยาง</t>
  </si>
  <si>
    <t>บ้านห้วยก้านเหลืองน้อย</t>
  </si>
  <si>
    <t>บ้านห้วยก้านเหลือง</t>
  </si>
  <si>
    <t>บ้านศรีรุ่งเรือง</t>
  </si>
  <si>
    <t>บ้านห้วยน้ำคำ</t>
  </si>
  <si>
    <t>บ้านทุ่งสว่าง</t>
  </si>
  <si>
    <t>บ้านท่าสุขสันต์</t>
  </si>
  <si>
    <t>บ้านเมืองทอง</t>
  </si>
  <si>
    <t>บ้านสามพาดพัฒนา</t>
  </si>
  <si>
    <t>ปากคาด</t>
  </si>
  <si>
    <t>สร้างความมั่นคงทางอาหาร</t>
  </si>
  <si>
    <t>เวทีเรียนรู้, แผนชุมชน, อุปกรณ์สำนักงาน, เว็บไซต์</t>
  </si>
  <si>
    <t>องค์การบริหารส่วนตำบลปากคาด</t>
  </si>
  <si>
    <t>1. ม. 9,10,11,12,13,17,18
2. ม. 2,6,7,15,16</t>
  </si>
  <si>
    <t>1. ม. 10, 11, 12, 13, 17, 18
2. ม. 2, 7
3. ม. 11, 12, 13, 17, 18
4. ม. 12, 13, 17, 18</t>
  </si>
  <si>
    <t>ม. 11, 12, 13, 17, 18</t>
  </si>
  <si>
    <t>ประชาชนลดรายจ่ายจากการซื้อพืชผัก</t>
  </si>
  <si>
    <t>รายได้ที่เพิ่มขึ้นของประชาชน , ความสุขของประชาชน , สุขภาพของประชาชน</t>
  </si>
  <si>
    <t xml:space="preserve">การแพร่ระบาดของโรคติดเชื้อไวรัสโคโรนา 2019 ,  ค่าครองชีพสูง , การว่างงาน </t>
  </si>
  <si>
    <t>ประชาชนมีความมั่นคงทางอาหาร มีรายได้เพิ่ม และคุณภาพชีวิตดีขึ้น</t>
  </si>
  <si>
    <t>ครัวเรือน</t>
  </si>
  <si>
    <t>ประชาชนมีผักสวนครัวบริโภคในครัวเรือน</t>
  </si>
  <si>
    <t>โครงการปลูกผักสวนครัว
1. ส่งเสริมการปลูกผัก(7หมู่บ้าน)
2. ปลูกผักสวนครัวบริเวณสวนสาธารณะหนองมุม(5หมู่บ้าน)</t>
  </si>
  <si>
    <t>โครงการเลียงสัตว์
1. เลี้ยงปลาในบ่อดิน(6หมู่บ้าน)
2. เลี้ยงไก่ไข่(2หมู่บ้าน)
3. เลี้ยงกบในกระชัง(5หมู่บ้าน)
4. เลี้ยงแพะ(4หมู่บ้าน)</t>
  </si>
  <si>
    <t>โครงการเพาะเห็ด
1. เพาะเห็ด(5หมู่บ้าน)</t>
  </si>
  <si>
    <t>มีการแปรรูปอาหารจากเห็ดเพื่อจำหน่าย 
สร้างรายได้</t>
  </si>
  <si>
    <t>1. มีอาชีพเสริม
2. ประชาชนมีรายได้เพิ่ม</t>
  </si>
  <si>
    <t>1. ประชาชนได้เลี้ยงสัตว์เพื่อเป็นอาหาร</t>
  </si>
  <si>
    <t>ประชาชนมีรายได้เพิ่มจากการจำหน่าย</t>
  </si>
  <si>
    <t>เจ้าหน้าที่ พช, ผู้นำชุมชน, 
แกนนำ, ครัวเรือนเป้าหมาย</t>
  </si>
  <si>
    <t>1. มีแหล่งอาหารเพื่อสุขภาพในชุมชน ลดรายจ่าย
2. สร้างอาชีพเสริมให้กับคนในชุมชน
3. เพิ่มรายได้ให้กับคนในชุมชน
4. ประชาชนมีคุณภาพชีวิตที่ดีขึ้น</t>
  </si>
  <si>
    <t>18 หมู่บ้าน</t>
  </si>
  <si>
    <t>ร้อยละ 60</t>
  </si>
  <si>
    <t>09</t>
  </si>
  <si>
    <t>ห้วยไม้ซอด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</si>
</sst>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0.0000"/>
    <numFmt numFmtId="166" formatCode="0.000"/>
    <numFmt numFmtId="167" formatCode="_(* #,##0_);_(* \(#,##0\);_(* &quot;-&quot;??_);_(@_)"/>
  </numFmts>
  <fonts count="137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sz val="12"/>
      <color rgb="FF006100"/>
      <name val="Calibri"/>
      <family val="2"/>
      <charset val="204"/>
      <scheme val="minor"/>
    </font>
    <font>
      <i/>
      <sz val="12"/>
      <color rgb="FF7F7F7F"/>
      <name val="Calibri"/>
      <family val="2"/>
      <charset val="204"/>
      <scheme val="minor"/>
    </font>
    <font>
      <sz val="16"/>
      <name val="Cambria"/>
      <family val="2"/>
      <scheme val="major"/>
    </font>
    <font>
      <sz val="16"/>
      <name val="Arial"/>
      <family val="2"/>
    </font>
    <font>
      <sz val="12"/>
      <color rgb="FF9C6500"/>
      <name val="Calibri"/>
      <family val="2"/>
      <scheme val="minor"/>
    </font>
    <font>
      <b/>
      <sz val="22"/>
      <name val="IrisUPC"/>
      <family val="2"/>
      <charset val="222"/>
    </font>
    <font>
      <sz val="18"/>
      <name val="IrisUPC"/>
      <family val="2"/>
      <charset val="222"/>
    </font>
    <font>
      <i/>
      <sz val="18"/>
      <color theme="1"/>
      <name val="IrisUPC"/>
      <family val="2"/>
      <charset val="222"/>
    </font>
    <font>
      <b/>
      <sz val="11"/>
      <color rgb="FF1F497D"/>
      <name val="Calibri"/>
      <family val="2"/>
      <charset val="204"/>
      <scheme val="minor"/>
    </font>
    <font>
      <b/>
      <sz val="18"/>
      <name val="IrisUPC"/>
      <family val="2"/>
      <charset val="222"/>
    </font>
    <font>
      <b/>
      <sz val="22"/>
      <color rgb="FF008000"/>
      <name val="IrisUPC"/>
      <family val="2"/>
      <charset val="222"/>
    </font>
    <font>
      <b/>
      <sz val="18"/>
      <color rgb="FF7030A0"/>
      <name val="IrisUPC"/>
      <family val="2"/>
      <charset val="222"/>
    </font>
    <font>
      <b/>
      <sz val="22"/>
      <color rgb="FF7030A0"/>
      <name val="IrisUPC"/>
      <family val="2"/>
      <charset val="222"/>
    </font>
    <font>
      <sz val="10"/>
      <color rgb="FF7030A0"/>
      <name val="Arial"/>
      <family val="2"/>
    </font>
    <font>
      <sz val="20"/>
      <color rgb="FFFF0000"/>
      <name val="IrisUPC"/>
      <family val="2"/>
      <charset val="222"/>
    </font>
    <font>
      <sz val="20"/>
      <color rgb="FFFF0000"/>
      <name val="Wingdings 3"/>
      <family val="1"/>
      <charset val="2"/>
    </font>
    <font>
      <b/>
      <sz val="26"/>
      <color rgb="FF0070C0"/>
      <name val="IrisUPC"/>
      <family val="2"/>
      <charset val="222"/>
    </font>
    <font>
      <b/>
      <sz val="10"/>
      <name val="Arial"/>
      <family val="2"/>
    </font>
    <font>
      <b/>
      <sz val="16"/>
      <name val="Cambria"/>
      <family val="2"/>
      <scheme val="major"/>
    </font>
    <font>
      <sz val="10"/>
      <color rgb="FF008000"/>
      <name val="Arial"/>
      <family val="2"/>
    </font>
    <font>
      <sz val="18"/>
      <color rgb="FF008000"/>
      <name val="IrisUPC"/>
      <family val="2"/>
      <charset val="222"/>
    </font>
    <font>
      <sz val="16"/>
      <name val="Cordia New"/>
      <family val="2"/>
    </font>
    <font>
      <sz val="16"/>
      <color theme="1"/>
      <name val="Cordia New"/>
      <family val="2"/>
    </font>
    <font>
      <sz val="16"/>
      <color rgb="FF3F3F76"/>
      <name val="Cordia New"/>
      <family val="2"/>
    </font>
    <font>
      <b/>
      <sz val="16"/>
      <color theme="3"/>
      <name val="Cordia New"/>
      <family val="2"/>
    </font>
    <font>
      <b/>
      <u/>
      <sz val="16"/>
      <name val="Cordia New"/>
      <family val="2"/>
    </font>
    <font>
      <sz val="22"/>
      <color rgb="FFFFFF00"/>
      <name val="Cordia New"/>
      <family val="2"/>
    </font>
    <font>
      <sz val="16"/>
      <color theme="3"/>
      <name val="Cordia New"/>
      <family val="2"/>
    </font>
    <font>
      <sz val="16"/>
      <color rgb="FFFF6699"/>
      <name val="Cordia New"/>
      <family val="2"/>
    </font>
    <font>
      <sz val="16"/>
      <color rgb="FF7030A0"/>
      <name val="Cordia New"/>
      <family val="2"/>
    </font>
    <font>
      <sz val="16"/>
      <color rgb="FF008000"/>
      <name val="Cordia New"/>
      <family val="2"/>
    </font>
    <font>
      <sz val="18"/>
      <name val="Cordia New"/>
      <family val="2"/>
    </font>
    <font>
      <sz val="16"/>
      <color rgb="FF0066FF"/>
      <name val="Cordia New"/>
      <family val="2"/>
    </font>
    <font>
      <b/>
      <sz val="26"/>
      <color theme="3"/>
      <name val="KodchiangUPC"/>
      <family val="1"/>
    </font>
    <font>
      <b/>
      <sz val="16"/>
      <name val="Cordia New"/>
      <family val="2"/>
    </font>
    <font>
      <sz val="10"/>
      <name val="Cordia New"/>
      <family val="2"/>
    </font>
    <font>
      <b/>
      <sz val="10"/>
      <name val="Cordia New"/>
      <family val="2"/>
    </font>
    <font>
      <sz val="16"/>
      <color rgb="FFFF0000"/>
      <name val="Cordia New"/>
      <family val="2"/>
    </font>
    <font>
      <b/>
      <sz val="16"/>
      <color rgb="FFFF0000"/>
      <name val="Cordia New"/>
      <family val="2"/>
    </font>
    <font>
      <sz val="16"/>
      <color theme="0"/>
      <name val="Cordia New"/>
      <family val="2"/>
    </font>
    <font>
      <b/>
      <sz val="16"/>
      <color theme="0"/>
      <name val="Cordia New"/>
      <family val="2"/>
    </font>
    <font>
      <b/>
      <sz val="16"/>
      <color rgb="FF0066FF"/>
      <name val="Cordia New"/>
      <family val="2"/>
    </font>
    <font>
      <b/>
      <u/>
      <sz val="10"/>
      <name val="Arial"/>
      <family val="2"/>
    </font>
    <font>
      <sz val="16"/>
      <color theme="8" tint="-0.249977111117893"/>
      <name val="Cordia New"/>
      <family val="2"/>
    </font>
    <font>
      <sz val="12"/>
      <name val="Cordia New"/>
      <family val="2"/>
    </font>
    <font>
      <sz val="14"/>
      <name val="Cordia New"/>
      <family val="2"/>
    </font>
    <font>
      <sz val="11"/>
      <color rgb="FFD0021B"/>
      <name val="Consolas"/>
      <family val="3"/>
    </font>
    <font>
      <sz val="11"/>
      <color rgb="FF0000FF"/>
      <name val="Inherit"/>
    </font>
    <font>
      <sz val="10"/>
      <color theme="0"/>
      <name val="Arial"/>
      <family val="2"/>
    </font>
    <font>
      <b/>
      <sz val="18"/>
      <name val="IrisUPC"/>
      <family val="2"/>
    </font>
    <font>
      <b/>
      <sz val="16"/>
      <name val="IrisUPC"/>
      <family val="2"/>
    </font>
    <font>
      <b/>
      <sz val="22"/>
      <color rgb="FF7030A0"/>
      <name val="IrisUPC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sz val="10"/>
      <color rgb="FF0070C0"/>
      <name val="Cordia New"/>
      <family val="2"/>
    </font>
    <font>
      <sz val="14"/>
      <color rgb="FF0070C0"/>
      <name val="Cordia New"/>
      <family val="2"/>
    </font>
    <font>
      <sz val="18"/>
      <color rgb="FF0070C0"/>
      <name val="Cordia New"/>
      <family val="2"/>
    </font>
    <font>
      <sz val="16"/>
      <color rgb="FF0070C0"/>
      <name val="Cordia New"/>
      <family val="2"/>
    </font>
    <font>
      <sz val="12"/>
      <color rgb="FF0070C0"/>
      <name val="Cordia New"/>
      <family val="2"/>
    </font>
    <font>
      <sz val="11"/>
      <name val="Cordia New"/>
      <family val="2"/>
    </font>
    <font>
      <sz val="14"/>
      <color rgb="FFFF0000"/>
      <name val="Cordia New"/>
      <family val="2"/>
    </font>
    <font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3"/>
      <name val="Cordia New"/>
      <family val="2"/>
    </font>
    <font>
      <sz val="16"/>
      <color rgb="FFFF0000"/>
      <name val="TH Chakra Petch"/>
    </font>
    <font>
      <sz val="18"/>
      <color theme="1"/>
      <name val="Cordia New"/>
      <family val="2"/>
    </font>
    <font>
      <sz val="18"/>
      <color rgb="FF3F3F76"/>
      <name val="Cordia New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sz val="14"/>
      <name val="TH SarabunPSK"/>
      <family val="2"/>
    </font>
    <font>
      <sz val="11"/>
      <color rgb="FF000000"/>
      <name val="Tahoma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color theme="1"/>
      <name val="Cordia New"/>
      <family val="2"/>
    </font>
    <font>
      <u/>
      <sz val="10"/>
      <name val="Arial"/>
      <family val="2"/>
    </font>
    <font>
      <sz val="16"/>
      <color rgb="FF1DA38D"/>
      <name val="Cordia New"/>
      <family val="2"/>
    </font>
    <font>
      <sz val="16"/>
      <color rgb="FF1DA38D"/>
      <name val="Wingdings 2"/>
      <family val="1"/>
      <charset val="2"/>
    </font>
    <font>
      <b/>
      <sz val="16"/>
      <color rgb="FF1DA38D"/>
      <name val="Cordia New"/>
      <family val="2"/>
    </font>
    <font>
      <sz val="10"/>
      <name val="Arial"/>
      <family val="2"/>
    </font>
    <font>
      <sz val="16"/>
      <name val="TH SarabunPSK"/>
      <family val="2"/>
    </font>
    <font>
      <i/>
      <sz val="16"/>
      <name val="Cordia New"/>
      <family val="2"/>
    </font>
    <font>
      <b/>
      <sz val="20"/>
      <name val="Cordia New"/>
      <family val="2"/>
    </font>
    <font>
      <b/>
      <sz val="18"/>
      <color rgb="FFFF0000"/>
      <name val="Cordia New"/>
      <family val="2"/>
    </font>
    <font>
      <b/>
      <sz val="18"/>
      <name val="Cordia New"/>
      <family val="2"/>
    </font>
    <font>
      <b/>
      <sz val="20"/>
      <color theme="1"/>
      <name val="IrisUPC"/>
      <family val="2"/>
    </font>
    <font>
      <b/>
      <sz val="24"/>
      <color theme="3"/>
      <name val="IrisUPC"/>
      <family val="2"/>
    </font>
    <font>
      <b/>
      <sz val="16"/>
      <color theme="1"/>
      <name val="Cordia New"/>
      <family val="2"/>
    </font>
    <font>
      <sz val="18"/>
      <name val="IrisUPC"/>
      <family val="2"/>
    </font>
    <font>
      <b/>
      <sz val="18"/>
      <color theme="0"/>
      <name val="IrisUPC"/>
      <family val="2"/>
    </font>
    <font>
      <b/>
      <sz val="18"/>
      <color rgb="FF0070C0"/>
      <name val="IrisUPC"/>
      <family val="2"/>
    </font>
    <font>
      <b/>
      <sz val="18"/>
      <color rgb="FFFF0000"/>
      <name val="IrisUPC"/>
      <family val="2"/>
    </font>
    <font>
      <b/>
      <sz val="14"/>
      <color theme="0"/>
      <name val="IrisUPC"/>
      <family val="2"/>
    </font>
    <font>
      <sz val="14"/>
      <name val="IrisUPC"/>
      <family val="2"/>
    </font>
    <font>
      <sz val="14"/>
      <color theme="1"/>
      <name val="IrisUPC"/>
      <family val="2"/>
    </font>
    <font>
      <b/>
      <sz val="16"/>
      <color rgb="FFFF0000"/>
      <name val="IrisUPC"/>
      <family val="2"/>
    </font>
    <font>
      <sz val="16"/>
      <name val="IrisUPC"/>
      <family val="2"/>
    </font>
    <font>
      <b/>
      <sz val="16"/>
      <color rgb="FF9C6500"/>
      <name val="IrisUPC"/>
      <family val="2"/>
    </font>
    <font>
      <i/>
      <sz val="16"/>
      <name val="IrisUPC"/>
      <family val="2"/>
    </font>
    <font>
      <sz val="20"/>
      <color rgb="FFFFFF00"/>
      <name val="Cordia New"/>
      <family val="2"/>
    </font>
    <font>
      <sz val="20"/>
      <name val="Cordia New"/>
      <family val="2"/>
    </font>
    <font>
      <sz val="16"/>
      <color rgb="FF000000"/>
      <name val="Cordia New"/>
      <family val="2"/>
    </font>
    <font>
      <sz val="11"/>
      <color theme="1"/>
      <name val="Arial"/>
      <family val="2"/>
    </font>
    <font>
      <b/>
      <sz val="18"/>
      <color theme="1"/>
      <name val="Cordia New"/>
      <family val="2"/>
    </font>
    <font>
      <b/>
      <sz val="28"/>
      <color indexed="13"/>
      <name val="IrisUPC"/>
      <family val="2"/>
    </font>
    <font>
      <sz val="24"/>
      <name val="IrisUPC"/>
      <family val="2"/>
    </font>
    <font>
      <b/>
      <sz val="20"/>
      <color rgb="FF008000"/>
      <name val="IrisUPC"/>
      <family val="2"/>
    </font>
    <font>
      <b/>
      <sz val="20"/>
      <color rgb="FF000090"/>
      <name val="IrisUPC"/>
      <family val="2"/>
    </font>
    <font>
      <sz val="20"/>
      <name val="IrisUPC"/>
      <family val="2"/>
    </font>
    <font>
      <b/>
      <sz val="20"/>
      <color rgb="FF0000FF"/>
      <name val="IrisUPC"/>
      <family val="2"/>
    </font>
    <font>
      <u val="double"/>
      <sz val="20"/>
      <color theme="1"/>
      <name val="IrisUPC"/>
      <family val="2"/>
    </font>
    <font>
      <u/>
      <sz val="20"/>
      <color theme="1"/>
      <name val="IrisUPC"/>
      <family val="2"/>
    </font>
    <font>
      <u/>
      <sz val="20"/>
      <name val="IrisUPC"/>
      <family val="2"/>
    </font>
    <font>
      <sz val="18"/>
      <color rgb="FF0000FF"/>
      <name val="IrisUPC"/>
      <family val="2"/>
    </font>
    <font>
      <b/>
      <sz val="18"/>
      <color rgb="FF0000FF"/>
      <name val="IrisUPC"/>
      <family val="2"/>
    </font>
    <font>
      <b/>
      <sz val="20"/>
      <color rgb="FF006100"/>
      <name val="IrisUPC"/>
      <family val="2"/>
    </font>
    <font>
      <sz val="16"/>
      <color rgb="FFFF0000"/>
      <name val="IrisUPC"/>
      <family val="2"/>
    </font>
    <font>
      <sz val="16"/>
      <color theme="1"/>
      <name val="IrisUPC"/>
      <family val="2"/>
    </font>
    <font>
      <u/>
      <sz val="16"/>
      <color rgb="FFFF0000"/>
      <name val="IrisUPC"/>
      <family val="2"/>
    </font>
    <font>
      <sz val="16"/>
      <color rgb="FF000000"/>
      <name val="IrisUPC"/>
      <family val="2"/>
    </font>
    <font>
      <i/>
      <sz val="18"/>
      <color rgb="FFFFFF00"/>
      <name val="IrisUPC"/>
      <family val="2"/>
    </font>
    <font>
      <sz val="36"/>
      <name val="IrisUPC"/>
      <family val="2"/>
    </font>
    <font>
      <b/>
      <sz val="14"/>
      <name val="IrisUPC"/>
      <family val="2"/>
    </font>
    <font>
      <b/>
      <sz val="12"/>
      <name val="IrisUPC"/>
      <family val="2"/>
    </font>
    <font>
      <sz val="16"/>
      <color rgb="FF000000"/>
      <name val="TH SarabunPSK"/>
      <family val="2"/>
    </font>
    <font>
      <sz val="14"/>
      <color rgb="FF000000"/>
      <name val="TH SarabunPSK"/>
      <family val="2"/>
    </font>
    <font>
      <sz val="16"/>
      <color theme="1"/>
      <name val="TH SarabunPSK"/>
      <family val="2"/>
    </font>
  </fonts>
  <fills count="46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EB9C"/>
      </patternFill>
    </fill>
    <fill>
      <patternFill patternType="solid">
        <fgColor rgb="FFFF7C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99CC"/>
        <bgColor indexed="64"/>
      </patternFill>
    </fill>
    <fill>
      <patternFill patternType="solid">
        <fgColor rgb="FFDFE8CA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E5FF"/>
        <bgColor indexed="64"/>
      </patternFill>
    </fill>
  </fills>
  <borders count="19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95B3D7"/>
      </bottom>
      <diagonal/>
    </border>
    <border>
      <left style="medium">
        <color indexed="64"/>
      </left>
      <right/>
      <top style="medium">
        <color indexed="64"/>
      </top>
      <bottom style="thick">
        <color theme="4" tint="0.499984740745262"/>
      </bottom>
      <diagonal/>
    </border>
    <border>
      <left/>
      <right/>
      <top style="medium">
        <color indexed="64"/>
      </top>
      <bottom style="thick">
        <color theme="4" tint="0.499984740745262"/>
      </bottom>
      <diagonal/>
    </border>
    <border>
      <left/>
      <right style="medium">
        <color indexed="64"/>
      </right>
      <top style="medium">
        <color indexed="64"/>
      </top>
      <bottom style="thick">
        <color theme="4" tint="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/>
      <right/>
      <top style="thin">
        <color rgb="FF7F7F7F"/>
      </top>
      <bottom style="medium">
        <color indexed="64"/>
      </bottom>
      <diagonal/>
    </border>
    <border>
      <left/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rgb="FF3F3F3F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medium">
        <color theme="4" tint="0.39997558519241921"/>
      </top>
      <bottom/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theme="4" tint="0.59999389629810485"/>
      </top>
      <bottom/>
      <diagonal/>
    </border>
    <border>
      <left/>
      <right/>
      <top style="medium">
        <color theme="4" tint="0.59999389629810485"/>
      </top>
      <bottom style="medium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 style="thick">
        <color theme="4" tint="0.59996337778862885"/>
      </right>
      <top style="thin">
        <color theme="4" tint="0.59999389629810485"/>
      </top>
      <bottom style="thin">
        <color theme="4" tint="0.59999389629810485"/>
      </bottom>
      <diagonal/>
    </border>
    <border>
      <left style="thick">
        <color theme="4" tint="0.59996337778862885"/>
      </left>
      <right style="medium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ck">
        <color theme="4" tint="0.59996337778862885"/>
      </right>
      <top style="thin">
        <color theme="4" tint="0.59999389629810485"/>
      </top>
      <bottom style="medium">
        <color theme="4" tint="0.59999389629810485"/>
      </bottom>
      <diagonal/>
    </border>
    <border>
      <left style="thick">
        <color theme="4" tint="0.59996337778862885"/>
      </left>
      <right style="medium">
        <color theme="4" tint="0.59999389629810485"/>
      </right>
      <top style="thin">
        <color theme="4" tint="0.59999389629810485"/>
      </top>
      <bottom style="medium">
        <color theme="4" tint="0.59999389629810485"/>
      </bottom>
      <diagonal/>
    </border>
    <border>
      <left style="medium">
        <color theme="4" tint="0.59996337778862885"/>
      </left>
      <right/>
      <top style="medium">
        <color theme="4" tint="0.59996337778862885"/>
      </top>
      <bottom style="medium">
        <color theme="4" tint="0.59996337778862885"/>
      </bottom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59999389629810485"/>
      </left>
      <right style="thick">
        <color theme="4" tint="0.59996337778862885"/>
      </right>
      <top/>
      <bottom style="thin">
        <color theme="4" tint="0.59999389629810485"/>
      </bottom>
      <diagonal/>
    </border>
    <border>
      <left style="thick">
        <color theme="4" tint="0.59996337778862885"/>
      </left>
      <right style="medium">
        <color theme="4" tint="0.59999389629810485"/>
      </right>
      <top/>
      <bottom style="thin">
        <color theme="4" tint="0.59999389629810485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 tint="0.59999389629810485"/>
      </right>
      <top style="medium">
        <color theme="4" tint="0.39997558519241921"/>
      </top>
      <bottom/>
      <diagonal/>
    </border>
    <border>
      <left style="thick">
        <color rgb="FF0070C0"/>
      </left>
      <right/>
      <top style="thick">
        <color rgb="FF0070C0"/>
      </top>
      <bottom style="thin">
        <color indexed="64"/>
      </bottom>
      <diagonal/>
    </border>
    <border>
      <left/>
      <right/>
      <top style="thick">
        <color rgb="FF0070C0"/>
      </top>
      <bottom style="thin">
        <color indexed="64"/>
      </bottom>
      <diagonal/>
    </border>
    <border>
      <left/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rgb="FF0070C0"/>
      </top>
      <bottom style="thin">
        <color auto="1"/>
      </bottom>
      <diagonal/>
    </border>
    <border>
      <left style="thin">
        <color auto="1"/>
      </left>
      <right style="thick">
        <color rgb="FF0070C0"/>
      </right>
      <top style="thick">
        <color rgb="FF0070C0"/>
      </top>
      <bottom style="thin">
        <color auto="1"/>
      </bottom>
      <diagonal/>
    </border>
    <border>
      <left style="thick">
        <color rgb="FF0070C0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rgb="FF0070C0"/>
      </right>
      <top style="thin">
        <color auto="1"/>
      </top>
      <bottom style="thin">
        <color auto="1"/>
      </bottom>
      <diagonal/>
    </border>
    <border>
      <left style="thick">
        <color rgb="FF0070C0"/>
      </left>
      <right/>
      <top style="thin">
        <color theme="4"/>
      </top>
      <bottom style="thin">
        <color theme="4"/>
      </bottom>
      <diagonal/>
    </border>
    <border>
      <left style="thick">
        <color theme="4" tint="0.59996337778862885"/>
      </left>
      <right style="thick">
        <color rgb="FF0070C0"/>
      </right>
      <top style="thin">
        <color theme="4" tint="0.59999389629810485"/>
      </top>
      <bottom style="thin">
        <color theme="4" tint="0.59999389629810485"/>
      </bottom>
      <diagonal/>
    </border>
    <border>
      <left style="thick">
        <color rgb="FF0070C0"/>
      </left>
      <right/>
      <top style="medium">
        <color theme="4" tint="0.39997558519241921"/>
      </top>
      <bottom/>
      <diagonal/>
    </border>
    <border>
      <left style="thick">
        <color rgb="FF0070C0"/>
      </left>
      <right/>
      <top/>
      <bottom style="thin">
        <color theme="4" tint="0.59999389629810485"/>
      </bottom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 style="thin">
        <color theme="4" tint="0.59999389629810485"/>
      </top>
      <bottom style="thick">
        <color rgb="FF0070C0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ck">
        <color rgb="FF0070C0"/>
      </bottom>
      <diagonal/>
    </border>
    <border>
      <left style="thick">
        <color theme="4" tint="0.59996337778862885"/>
      </left>
      <right style="medium">
        <color theme="4" tint="0.59999389629810485"/>
      </right>
      <top style="thin">
        <color theme="4" tint="0.59999389629810485"/>
      </top>
      <bottom style="thick">
        <color rgb="FF0070C0"/>
      </bottom>
      <diagonal/>
    </border>
    <border>
      <left style="thick">
        <color theme="4" tint="0.59996337778862885"/>
      </left>
      <right style="thick">
        <color rgb="FF0070C0"/>
      </right>
      <top style="thin">
        <color theme="4" tint="0.59999389629810485"/>
      </top>
      <bottom style="thick">
        <color rgb="FF0070C0"/>
      </bottom>
      <diagonal/>
    </border>
    <border>
      <left style="medium">
        <color rgb="FF0070C0"/>
      </left>
      <right/>
      <top style="medium">
        <color rgb="FF0070C0"/>
      </top>
      <bottom style="thin">
        <color indexed="64"/>
      </bottom>
      <diagonal/>
    </border>
    <border>
      <left/>
      <right/>
      <top style="medium">
        <color rgb="FF0070C0"/>
      </top>
      <bottom style="thin">
        <color indexed="64"/>
      </bottom>
      <diagonal/>
    </border>
    <border>
      <left/>
      <right style="thin">
        <color indexed="64"/>
      </right>
      <top style="medium">
        <color rgb="FF0070C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rgb="FF0070C0"/>
      </top>
      <bottom style="thin">
        <color auto="1"/>
      </bottom>
      <diagonal/>
    </border>
    <border>
      <left style="thin">
        <color auto="1"/>
      </left>
      <right style="medium">
        <color rgb="FF0070C0"/>
      </right>
      <top style="medium">
        <color rgb="FF0070C0"/>
      </top>
      <bottom style="thin">
        <color auto="1"/>
      </bottom>
      <diagonal/>
    </border>
    <border>
      <left style="medium">
        <color rgb="FF0070C0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rgb="FF0070C0"/>
      </right>
      <top style="thin">
        <color auto="1"/>
      </top>
      <bottom style="thin">
        <color auto="1"/>
      </bottom>
      <diagonal/>
    </border>
    <border>
      <left style="medium">
        <color rgb="FF0070C0"/>
      </left>
      <right/>
      <top style="thin">
        <color theme="4"/>
      </top>
      <bottom style="thin">
        <color theme="4"/>
      </bottom>
      <diagonal/>
    </border>
    <border>
      <left style="thick">
        <color theme="4" tint="0.59996337778862885"/>
      </left>
      <right style="medium">
        <color rgb="FF0070C0"/>
      </right>
      <top style="thin">
        <color theme="4" tint="0.59999389629810485"/>
      </top>
      <bottom style="thin">
        <color theme="4" tint="0.59999389629810485"/>
      </bottom>
      <diagonal/>
    </border>
    <border>
      <left style="thick">
        <color theme="4" tint="0.59996337778862885"/>
      </left>
      <right style="medium">
        <color rgb="FF0070C0"/>
      </right>
      <top style="thin">
        <color theme="4" tint="0.59999389629810485"/>
      </top>
      <bottom style="medium">
        <color theme="4" tint="0.59999389629810485"/>
      </bottom>
      <diagonal/>
    </border>
    <border>
      <left style="medium">
        <color rgb="FF0070C0"/>
      </left>
      <right/>
      <top style="medium">
        <color theme="4" tint="0.39997558519241921"/>
      </top>
      <bottom/>
      <diagonal/>
    </border>
    <border>
      <left style="medium">
        <color rgb="FF0070C0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medium">
        <color rgb="FF0070C0"/>
      </left>
      <right/>
      <top style="thin">
        <color theme="4" tint="0.59999389629810485"/>
      </top>
      <bottom style="medium">
        <color rgb="FF0070C0"/>
      </bottom>
      <diagonal/>
    </border>
    <border>
      <left/>
      <right/>
      <top style="thin">
        <color theme="4" tint="0.59999389629810485"/>
      </top>
      <bottom style="medium">
        <color rgb="FF0070C0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medium">
        <color rgb="FF0070C0"/>
      </bottom>
      <diagonal/>
    </border>
    <border>
      <left style="thick">
        <color theme="4" tint="0.59996337778862885"/>
      </left>
      <right style="medium">
        <color theme="4" tint="0.59999389629810485"/>
      </right>
      <top style="thin">
        <color theme="4" tint="0.59999389629810485"/>
      </top>
      <bottom style="medium">
        <color rgb="FF0070C0"/>
      </bottom>
      <diagonal/>
    </border>
    <border>
      <left style="thick">
        <color theme="4" tint="0.59996337778862885"/>
      </left>
      <right style="medium">
        <color rgb="FF0070C0"/>
      </right>
      <top style="thin">
        <color theme="4" tint="0.59999389629810485"/>
      </top>
      <bottom style="medium">
        <color rgb="FF0070C0"/>
      </bottom>
      <diagonal/>
    </border>
    <border>
      <left style="thick">
        <color rgb="FF336699"/>
      </left>
      <right/>
      <top style="thick">
        <color rgb="FF336699"/>
      </top>
      <bottom style="thin">
        <color indexed="64"/>
      </bottom>
      <diagonal/>
    </border>
    <border>
      <left/>
      <right/>
      <top style="thick">
        <color rgb="FF336699"/>
      </top>
      <bottom style="thin">
        <color indexed="64"/>
      </bottom>
      <diagonal/>
    </border>
    <border>
      <left/>
      <right style="thin">
        <color indexed="64"/>
      </right>
      <top style="thick">
        <color rgb="FF336699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rgb="FF336699"/>
      </top>
      <bottom style="thin">
        <color auto="1"/>
      </bottom>
      <diagonal/>
    </border>
    <border>
      <left style="thin">
        <color auto="1"/>
      </left>
      <right style="thick">
        <color rgb="FF336699"/>
      </right>
      <top style="thick">
        <color rgb="FF336699"/>
      </top>
      <bottom style="thin">
        <color auto="1"/>
      </bottom>
      <diagonal/>
    </border>
    <border>
      <left style="thick">
        <color rgb="FF336699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rgb="FF336699"/>
      </right>
      <top style="thin">
        <color auto="1"/>
      </top>
      <bottom style="thin">
        <color auto="1"/>
      </bottom>
      <diagonal/>
    </border>
    <border>
      <left style="thick">
        <color rgb="FF336699"/>
      </left>
      <right/>
      <top style="thin">
        <color theme="4"/>
      </top>
      <bottom style="thin">
        <color theme="4"/>
      </bottom>
      <diagonal/>
    </border>
    <border>
      <left style="thick">
        <color theme="4" tint="0.59996337778862885"/>
      </left>
      <right style="thick">
        <color rgb="FF336699"/>
      </right>
      <top style="thin">
        <color theme="4" tint="0.59999389629810485"/>
      </top>
      <bottom style="medium">
        <color theme="4" tint="0.59999389629810485"/>
      </bottom>
      <diagonal/>
    </border>
    <border>
      <left style="thick">
        <color rgb="FF336699"/>
      </left>
      <right/>
      <top style="medium">
        <color theme="4" tint="0.39997558519241921"/>
      </top>
      <bottom/>
      <diagonal/>
    </border>
    <border>
      <left style="thick">
        <color rgb="FF336699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ck">
        <color rgb="FF336699"/>
      </left>
      <right/>
      <top style="thin">
        <color theme="4" tint="0.59999389629810485"/>
      </top>
      <bottom style="thick">
        <color rgb="FF336699"/>
      </bottom>
      <diagonal/>
    </border>
    <border>
      <left/>
      <right/>
      <top style="thin">
        <color theme="4" tint="0.59999389629810485"/>
      </top>
      <bottom style="thick">
        <color rgb="FF336699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ck">
        <color rgb="FF336699"/>
      </bottom>
      <diagonal/>
    </border>
    <border>
      <left style="thick">
        <color theme="4" tint="0.59996337778862885"/>
      </left>
      <right style="medium">
        <color theme="4" tint="0.59999389629810485"/>
      </right>
      <top style="thin">
        <color theme="4" tint="0.59999389629810485"/>
      </top>
      <bottom style="thick">
        <color rgb="FF336699"/>
      </bottom>
      <diagonal/>
    </border>
    <border>
      <left style="thick">
        <color theme="4" tint="0.59996337778862885"/>
      </left>
      <right style="thick">
        <color rgb="FF336699"/>
      </right>
      <top style="thin">
        <color theme="4" tint="0.59999389629810485"/>
      </top>
      <bottom style="thick">
        <color rgb="FF336699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medium">
        <color rgb="FF0070C0"/>
      </left>
      <right/>
      <top style="medium">
        <color rgb="FF0070C0"/>
      </top>
      <bottom style="thin">
        <color theme="1"/>
      </bottom>
      <diagonal/>
    </border>
    <border>
      <left/>
      <right/>
      <top style="medium">
        <color rgb="FF0070C0"/>
      </top>
      <bottom style="thin">
        <color theme="1"/>
      </bottom>
      <diagonal/>
    </border>
    <border>
      <left/>
      <right style="thin">
        <color auto="1"/>
      </right>
      <top style="medium">
        <color rgb="FF0070C0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medium">
        <color rgb="FF0070C0"/>
      </top>
      <bottom style="thin">
        <color theme="1"/>
      </bottom>
      <diagonal/>
    </border>
    <border>
      <left style="thin">
        <color auto="1"/>
      </left>
      <right style="medium">
        <color rgb="FF0070C0"/>
      </right>
      <top style="medium">
        <color rgb="FF0070C0"/>
      </top>
      <bottom style="thin">
        <color theme="1"/>
      </bottom>
      <diagonal/>
    </border>
    <border>
      <left style="medium">
        <color rgb="FF0070C0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rgb="FF0070C0"/>
      </right>
      <top style="thin">
        <color theme="1"/>
      </top>
      <bottom style="thin">
        <color theme="1"/>
      </bottom>
      <diagonal/>
    </border>
    <border>
      <left style="medium">
        <color rgb="FF0070C0"/>
      </left>
      <right/>
      <top/>
      <bottom style="thin">
        <color theme="4"/>
      </bottom>
      <diagonal/>
    </border>
    <border>
      <left style="thick">
        <color theme="4" tint="0.59996337778862885"/>
      </left>
      <right style="medium">
        <color rgb="FF0070C0"/>
      </right>
      <top/>
      <bottom style="thin">
        <color theme="4" tint="0.59999389629810485"/>
      </bottom>
      <diagonal/>
    </border>
    <border>
      <left/>
      <right style="medium">
        <color theme="4" tint="0.59996337778862885"/>
      </right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rgb="FFFFC000"/>
      </left>
      <right/>
      <top/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/>
      <right style="medium">
        <color rgb="FFFFC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C000"/>
      </left>
      <right/>
      <top style="thick">
        <color rgb="FFFFC000"/>
      </top>
      <bottom/>
      <diagonal/>
    </border>
    <border>
      <left/>
      <right/>
      <top style="thick">
        <color rgb="FFFFC000"/>
      </top>
      <bottom/>
      <diagonal/>
    </border>
    <border>
      <left style="double">
        <color rgb="FF3F3F3F"/>
      </left>
      <right style="medium">
        <color indexed="64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/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medium">
        <color theme="4" tint="0.59999389629810485"/>
      </bottom>
      <diagonal/>
    </border>
    <border>
      <left/>
      <right/>
      <top style="thin">
        <color theme="4" tint="0.59999389629810485"/>
      </top>
      <bottom/>
      <diagonal/>
    </border>
    <border>
      <left/>
      <right style="thin">
        <color theme="4" tint="0.59999389629810485"/>
      </right>
      <top style="thin">
        <color theme="4" tint="0.59999389629810485"/>
      </top>
      <bottom/>
      <diagonal/>
    </border>
    <border>
      <left style="medium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/>
      <right/>
      <top style="medium">
        <color theme="3" tint="0.59996337778862885"/>
      </top>
      <bottom style="thin">
        <color theme="3" tint="0.59996337778862885"/>
      </bottom>
      <diagonal/>
    </border>
    <border>
      <left/>
      <right style="medium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medium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medium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theme="3" tint="0.59996337778862885"/>
      </left>
      <right/>
      <top style="thin">
        <color theme="3" tint="0.59996337778862885"/>
      </top>
      <bottom style="medium">
        <color theme="3" tint="0.59996337778862885"/>
      </bottom>
      <diagonal/>
    </border>
    <border>
      <left/>
      <right/>
      <top style="thin">
        <color theme="3" tint="0.59996337778862885"/>
      </top>
      <bottom style="medium">
        <color theme="3" tint="0.59996337778862885"/>
      </bottom>
      <diagonal/>
    </border>
    <border>
      <left/>
      <right style="medium">
        <color theme="3" tint="0.59996337778862885"/>
      </right>
      <top style="thin">
        <color theme="3" tint="0.59996337778862885"/>
      </top>
      <bottom style="medium">
        <color theme="3" tint="0.59996337778862885"/>
      </bottom>
      <diagonal/>
    </border>
    <border>
      <left style="medium">
        <color theme="3" tint="0.59996337778862885"/>
      </left>
      <right/>
      <top style="thin">
        <color theme="3" tint="0.59996337778862885"/>
      </top>
      <bottom style="medium">
        <color theme="3" tint="0.59999389629810485"/>
      </bottom>
      <diagonal/>
    </border>
    <border>
      <left/>
      <right/>
      <top style="thin">
        <color theme="3" tint="0.59996337778862885"/>
      </top>
      <bottom style="medium">
        <color theme="3" tint="0.59999389629810485"/>
      </bottom>
      <diagonal/>
    </border>
    <border>
      <left/>
      <right style="medium">
        <color theme="3" tint="0.59996337778862885"/>
      </right>
      <top style="thin">
        <color theme="3" tint="0.59996337778862885"/>
      </top>
      <bottom style="medium">
        <color theme="3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  <border>
      <left style="thin">
        <color theme="4" tint="0.59999389629810485"/>
      </left>
      <right/>
      <top/>
      <bottom/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59999389629810485"/>
      </left>
      <right/>
      <top/>
      <bottom style="thin">
        <color theme="4" tint="0.59999389629810485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0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7" borderId="1" applyNumberFormat="0" applyAlignment="0" applyProtection="0"/>
    <xf numFmtId="0" fontId="3" fillId="8" borderId="5" applyNumberFormat="0" applyFon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0" borderId="0" applyNumberFormat="0" applyBorder="0" applyAlignment="0" applyProtection="0"/>
    <xf numFmtId="0" fontId="12" fillId="0" borderId="0" applyNumberFormat="0" applyFill="0" applyBorder="0" applyAlignment="0" applyProtection="0"/>
    <xf numFmtId="0" fontId="2" fillId="21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9" fillId="0" borderId="16" applyNumberFormat="0" applyFill="0" applyAlignment="0" applyProtection="0"/>
    <xf numFmtId="0" fontId="3" fillId="26" borderId="5" applyNumberFormat="0" applyFont="0" applyAlignment="0" applyProtection="0"/>
    <xf numFmtId="0" fontId="7" fillId="27" borderId="1" applyNumberFormat="0" applyAlignment="0" applyProtection="0"/>
    <xf numFmtId="0" fontId="3" fillId="0" borderId="0"/>
    <xf numFmtId="0" fontId="78" fillId="0" borderId="0"/>
    <xf numFmtId="0" fontId="81" fillId="0" borderId="0"/>
    <xf numFmtId="164" fontId="89" fillId="0" borderId="0" applyFont="0" applyFill="0" applyBorder="0" applyAlignment="0" applyProtection="0"/>
    <xf numFmtId="0" fontId="112" fillId="0" borderId="0"/>
    <xf numFmtId="43" fontId="78" fillId="0" borderId="0" applyFont="0" applyFill="0" applyBorder="0" applyAlignment="0" applyProtection="0"/>
    <xf numFmtId="0" fontId="1" fillId="0" borderId="0"/>
  </cellStyleXfs>
  <cellXfs count="724">
    <xf numFmtId="0" fontId="0" fillId="0" borderId="0" xfId="0"/>
    <xf numFmtId="0" fontId="0" fillId="15" borderId="0" xfId="0" applyFill="1"/>
    <xf numFmtId="0" fontId="0" fillId="30" borderId="0" xfId="0" applyFill="1"/>
    <xf numFmtId="0" fontId="17" fillId="30" borderId="0" xfId="0" applyFont="1" applyFill="1"/>
    <xf numFmtId="0" fontId="16" fillId="30" borderId="0" xfId="0" applyFont="1" applyFill="1"/>
    <xf numFmtId="0" fontId="20" fillId="30" borderId="0" xfId="0" applyFont="1" applyFill="1"/>
    <xf numFmtId="0" fontId="18" fillId="30" borderId="0" xfId="15" applyFont="1" applyFill="1" applyAlignment="1">
      <alignment horizontal="right" vertical="center"/>
    </xf>
    <xf numFmtId="0" fontId="22" fillId="30" borderId="0" xfId="0" applyFont="1" applyFill="1"/>
    <xf numFmtId="0" fontId="23" fillId="30" borderId="0" xfId="0" applyFont="1" applyFill="1"/>
    <xf numFmtId="0" fontId="24" fillId="30" borderId="0" xfId="0" applyFont="1" applyFill="1"/>
    <xf numFmtId="0" fontId="25" fillId="30" borderId="0" xfId="0" applyFont="1" applyFill="1" applyAlignment="1"/>
    <xf numFmtId="0" fontId="30" fillId="30" borderId="0" xfId="0" applyFont="1" applyFill="1"/>
    <xf numFmtId="0" fontId="21" fillId="30" borderId="0" xfId="0" applyFont="1" applyFill="1"/>
    <xf numFmtId="0" fontId="31" fillId="30" borderId="0" xfId="0" applyFont="1" applyFill="1"/>
    <xf numFmtId="0" fontId="30" fillId="15" borderId="0" xfId="0" applyFont="1" applyFill="1"/>
    <xf numFmtId="0" fontId="30" fillId="0" borderId="0" xfId="0" applyFont="1"/>
    <xf numFmtId="0" fontId="32" fillId="16" borderId="0" xfId="0" applyFont="1" applyFill="1" applyAlignment="1">
      <alignment horizontal="center"/>
    </xf>
    <xf numFmtId="0" fontId="32" fillId="16" borderId="0" xfId="0" applyFont="1" applyFill="1"/>
    <xf numFmtId="0" fontId="34" fillId="17" borderId="1" xfId="8" applyFont="1" applyFill="1" applyBorder="1" applyAlignment="1">
      <alignment horizontal="center"/>
    </xf>
    <xf numFmtId="0" fontId="33" fillId="10" borderId="0" xfId="1" applyFont="1" applyFill="1" applyBorder="1" applyAlignment="1">
      <alignment horizontal="center"/>
    </xf>
    <xf numFmtId="2" fontId="33" fillId="9" borderId="2" xfId="2" applyNumberFormat="1" applyFont="1" applyFill="1" applyBorder="1" applyAlignment="1">
      <alignment horizontal="center"/>
    </xf>
    <xf numFmtId="0" fontId="32" fillId="16" borderId="0" xfId="0" applyFont="1" applyFill="1" applyBorder="1" applyAlignment="1">
      <alignment horizontal="center"/>
    </xf>
    <xf numFmtId="2" fontId="33" fillId="9" borderId="2" xfId="2" applyNumberFormat="1" applyFont="1" applyFill="1" applyBorder="1" applyAlignment="1" applyProtection="1">
      <alignment horizontal="center"/>
      <protection locked="0"/>
    </xf>
    <xf numFmtId="2" fontId="33" fillId="18" borderId="12" xfId="5" applyNumberFormat="1" applyFont="1" applyFill="1" applyBorder="1" applyAlignment="1">
      <alignment horizontal="center"/>
    </xf>
    <xf numFmtId="0" fontId="33" fillId="10" borderId="20" xfId="1" applyFont="1" applyFill="1" applyBorder="1" applyAlignment="1">
      <alignment horizontal="right"/>
    </xf>
    <xf numFmtId="0" fontId="33" fillId="10" borderId="23" xfId="1" applyFont="1" applyFill="1" applyBorder="1" applyAlignment="1">
      <alignment horizontal="right"/>
    </xf>
    <xf numFmtId="0" fontId="32" fillId="16" borderId="32" xfId="0" applyFont="1" applyFill="1" applyBorder="1" applyAlignment="1">
      <alignment horizontal="center"/>
    </xf>
    <xf numFmtId="0" fontId="34" fillId="17" borderId="34" xfId="8" applyFont="1" applyFill="1" applyBorder="1" applyAlignment="1">
      <alignment horizontal="center"/>
    </xf>
    <xf numFmtId="0" fontId="33" fillId="10" borderId="32" xfId="1" applyFont="1" applyFill="1" applyBorder="1" applyAlignment="1">
      <alignment horizontal="center"/>
    </xf>
    <xf numFmtId="0" fontId="33" fillId="15" borderId="0" xfId="1" applyFont="1" applyFill="1" applyBorder="1" applyAlignment="1">
      <alignment horizontal="right"/>
    </xf>
    <xf numFmtId="0" fontId="34" fillId="15" borderId="0" xfId="8" applyFont="1" applyFill="1" applyBorder="1" applyAlignment="1">
      <alignment horizontal="center"/>
    </xf>
    <xf numFmtId="0" fontId="33" fillId="15" borderId="0" xfId="1" applyFont="1" applyFill="1" applyBorder="1" applyAlignment="1">
      <alignment horizontal="center"/>
    </xf>
    <xf numFmtId="0" fontId="32" fillId="15" borderId="0" xfId="0" applyFont="1" applyFill="1" applyBorder="1" applyAlignment="1">
      <alignment horizontal="center"/>
    </xf>
    <xf numFmtId="0" fontId="32" fillId="15" borderId="0" xfId="0" applyFont="1" applyFill="1" applyBorder="1"/>
    <xf numFmtId="0" fontId="32" fillId="16" borderId="20" xfId="0" applyFont="1" applyFill="1" applyBorder="1" applyAlignment="1">
      <alignment horizontal="right"/>
    </xf>
    <xf numFmtId="0" fontId="32" fillId="16" borderId="23" xfId="0" applyFont="1" applyFill="1" applyBorder="1" applyAlignment="1">
      <alignment horizontal="right"/>
    </xf>
    <xf numFmtId="0" fontId="32" fillId="16" borderId="0" xfId="0" applyFont="1" applyFill="1" applyAlignment="1">
      <alignment horizontal="right"/>
    </xf>
    <xf numFmtId="0" fontId="33" fillId="15" borderId="0" xfId="2" applyFont="1" applyFill="1" applyBorder="1" applyAlignment="1">
      <alignment horizontal="center"/>
    </xf>
    <xf numFmtId="0" fontId="33" fillId="15" borderId="31" xfId="2" applyNumberFormat="1" applyFont="1" applyFill="1" applyBorder="1" applyAlignment="1">
      <alignment horizontal="center"/>
    </xf>
    <xf numFmtId="0" fontId="32" fillId="12" borderId="28" xfId="0" applyFont="1" applyFill="1" applyBorder="1" applyAlignment="1">
      <alignment horizontal="center"/>
    </xf>
    <xf numFmtId="0" fontId="32" fillId="12" borderId="29" xfId="0" applyFont="1" applyFill="1" applyBorder="1" applyAlignment="1">
      <alignment horizontal="center"/>
    </xf>
    <xf numFmtId="0" fontId="39" fillId="16" borderId="20" xfId="0" applyFont="1" applyFill="1" applyBorder="1" applyAlignment="1" applyProtection="1">
      <alignment horizontal="right"/>
      <protection locked="0"/>
    </xf>
    <xf numFmtId="0" fontId="40" fillId="16" borderId="20" xfId="0" applyFont="1" applyFill="1" applyBorder="1" applyAlignment="1" applyProtection="1">
      <alignment horizontal="right"/>
      <protection locked="0"/>
    </xf>
    <xf numFmtId="0" fontId="32" fillId="0" borderId="0" xfId="0" applyFont="1"/>
    <xf numFmtId="0" fontId="32" fillId="16" borderId="35" xfId="0" applyFont="1" applyFill="1" applyBorder="1" applyAlignment="1">
      <alignment horizontal="right"/>
    </xf>
    <xf numFmtId="2" fontId="33" fillId="18" borderId="36" xfId="5" applyNumberFormat="1" applyFont="1" applyFill="1" applyBorder="1" applyAlignment="1">
      <alignment horizontal="center"/>
    </xf>
    <xf numFmtId="0" fontId="32" fillId="15" borderId="0" xfId="0" applyFont="1" applyFill="1"/>
    <xf numFmtId="0" fontId="46" fillId="0" borderId="0" xfId="0" applyFont="1"/>
    <xf numFmtId="0" fontId="46" fillId="0" borderId="0" xfId="0" applyFont="1" applyAlignment="1">
      <alignment horizontal="center"/>
    </xf>
    <xf numFmtId="0" fontId="47" fillId="0" borderId="0" xfId="0" applyFont="1"/>
    <xf numFmtId="0" fontId="32" fillId="10" borderId="0" xfId="0" applyFont="1" applyFill="1"/>
    <xf numFmtId="0" fontId="32" fillId="10" borderId="0" xfId="0" applyFont="1" applyFill="1" applyAlignment="1">
      <alignment horizontal="right"/>
    </xf>
    <xf numFmtId="0" fontId="45" fillId="10" borderId="0" xfId="0" applyFont="1" applyFill="1" applyBorder="1" applyAlignment="1"/>
    <xf numFmtId="0" fontId="32" fillId="0" borderId="45" xfId="0" applyFont="1" applyBorder="1" applyAlignment="1">
      <alignment horizontal="center"/>
    </xf>
    <xf numFmtId="0" fontId="45" fillId="10" borderId="51" xfId="0" applyFont="1" applyFill="1" applyBorder="1" applyAlignment="1">
      <alignment horizontal="center"/>
    </xf>
    <xf numFmtId="2" fontId="33" fillId="9" borderId="30" xfId="2" applyNumberFormat="1" applyFont="1" applyFill="1" applyBorder="1" applyAlignment="1">
      <alignment horizontal="center"/>
    </xf>
    <xf numFmtId="0" fontId="32" fillId="0" borderId="0" xfId="0" applyFont="1" applyBorder="1"/>
    <xf numFmtId="0" fontId="32" fillId="28" borderId="37" xfId="0" applyFont="1" applyFill="1" applyBorder="1" applyAlignment="1"/>
    <xf numFmtId="0" fontId="32" fillId="14" borderId="38" xfId="9" applyFont="1" applyFill="1" applyBorder="1" applyAlignment="1"/>
    <xf numFmtId="0" fontId="32" fillId="10" borderId="39" xfId="9" applyFont="1" applyFill="1" applyBorder="1" applyAlignment="1"/>
    <xf numFmtId="0" fontId="32" fillId="10" borderId="40" xfId="9" applyFont="1" applyFill="1" applyBorder="1" applyAlignment="1"/>
    <xf numFmtId="0" fontId="32" fillId="0" borderId="46" xfId="0" applyFont="1" applyBorder="1" applyAlignment="1">
      <alignment horizontal="center"/>
    </xf>
    <xf numFmtId="0" fontId="32" fillId="0" borderId="48" xfId="0" applyFont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32" fillId="16" borderId="0" xfId="0" applyFont="1" applyFill="1" applyBorder="1" applyAlignment="1">
      <alignment horizontal="right"/>
    </xf>
    <xf numFmtId="2" fontId="32" fillId="0" borderId="0" xfId="0" applyNumberFormat="1" applyFont="1"/>
    <xf numFmtId="0" fontId="0" fillId="0" borderId="0" xfId="0" applyBorder="1"/>
    <xf numFmtId="0" fontId="46" fillId="0" borderId="0" xfId="0" applyFont="1" applyBorder="1"/>
    <xf numFmtId="0" fontId="32" fillId="10" borderId="0" xfId="0" applyFont="1" applyFill="1" applyBorder="1" applyAlignment="1">
      <alignment horizontal="right"/>
    </xf>
    <xf numFmtId="0" fontId="28" fillId="0" borderId="0" xfId="0" applyFont="1" applyBorder="1"/>
    <xf numFmtId="0" fontId="14" fillId="15" borderId="0" xfId="0" applyFont="1" applyFill="1" applyBorder="1"/>
    <xf numFmtId="0" fontId="13" fillId="15" borderId="0" xfId="0" applyFont="1" applyFill="1" applyBorder="1" applyAlignment="1">
      <alignment horizontal="right"/>
    </xf>
    <xf numFmtId="0" fontId="29" fillId="15" borderId="0" xfId="0" applyFont="1" applyFill="1" applyBorder="1" applyAlignment="1">
      <alignment horizontal="center"/>
    </xf>
    <xf numFmtId="0" fontId="13" fillId="15" borderId="0" xfId="0" applyFont="1" applyFill="1" applyBorder="1" applyAlignment="1">
      <alignment horizontal="center"/>
    </xf>
    <xf numFmtId="0" fontId="29" fillId="15" borderId="0" xfId="0" applyFont="1" applyFill="1" applyBorder="1"/>
    <xf numFmtId="0" fontId="44" fillId="15" borderId="0" xfId="6" applyFont="1" applyFill="1" applyBorder="1" applyAlignment="1">
      <alignment wrapText="1"/>
    </xf>
    <xf numFmtId="2" fontId="33" fillId="9" borderId="11" xfId="2" applyNumberFormat="1" applyFont="1" applyFill="1" applyBorder="1" applyAlignment="1" applyProtection="1">
      <alignment horizontal="center"/>
      <protection locked="0"/>
    </xf>
    <xf numFmtId="0" fontId="32" fillId="16" borderId="0" xfId="0" applyFont="1" applyFill="1" applyAlignment="1">
      <alignment horizontal="left"/>
    </xf>
    <xf numFmtId="0" fontId="32" fillId="16" borderId="53" xfId="0" applyFont="1" applyFill="1" applyBorder="1" applyAlignment="1">
      <alignment horizontal="center"/>
    </xf>
    <xf numFmtId="0" fontId="32" fillId="16" borderId="54" xfId="0" applyFont="1" applyFill="1" applyBorder="1" applyAlignment="1">
      <alignment horizontal="center"/>
    </xf>
    <xf numFmtId="0" fontId="32" fillId="16" borderId="52" xfId="0" applyFont="1" applyFill="1" applyBorder="1" applyAlignment="1"/>
    <xf numFmtId="0" fontId="32" fillId="16" borderId="53" xfId="0" applyFont="1" applyFill="1" applyBorder="1" applyAlignment="1"/>
    <xf numFmtId="0" fontId="32" fillId="31" borderId="15" xfId="0" applyFont="1" applyFill="1" applyBorder="1" applyAlignment="1">
      <alignment horizontal="center"/>
    </xf>
    <xf numFmtId="0" fontId="32" fillId="29" borderId="15" xfId="0" applyFont="1" applyFill="1" applyBorder="1" applyAlignment="1">
      <alignment horizontal="center"/>
    </xf>
    <xf numFmtId="0" fontId="32" fillId="31" borderId="10" xfId="0" applyFont="1" applyFill="1" applyBorder="1" applyAlignment="1">
      <alignment horizontal="center"/>
    </xf>
    <xf numFmtId="0" fontId="32" fillId="29" borderId="10" xfId="0" applyFont="1" applyFill="1" applyBorder="1" applyAlignment="1">
      <alignment horizontal="center"/>
    </xf>
    <xf numFmtId="0" fontId="32" fillId="16" borderId="0" xfId="0" applyFont="1" applyFill="1" applyBorder="1" applyAlignment="1">
      <alignment horizontal="left"/>
    </xf>
    <xf numFmtId="0" fontId="32" fillId="15" borderId="0" xfId="0" applyFont="1" applyFill="1" applyBorder="1" applyAlignment="1">
      <alignment horizontal="right"/>
    </xf>
    <xf numFmtId="0" fontId="32" fillId="15" borderId="0" xfId="0" applyFont="1" applyFill="1" applyBorder="1" applyAlignment="1">
      <alignment horizontal="left"/>
    </xf>
    <xf numFmtId="0" fontId="48" fillId="16" borderId="10" xfId="0" applyFont="1" applyFill="1" applyBorder="1" applyAlignment="1">
      <alignment horizontal="center"/>
    </xf>
    <xf numFmtId="0" fontId="32" fillId="0" borderId="55" xfId="0" applyFont="1" applyBorder="1" applyAlignment="1">
      <alignment horizontal="center"/>
    </xf>
    <xf numFmtId="0" fontId="32" fillId="0" borderId="56" xfId="0" applyFont="1" applyBorder="1" applyAlignment="1">
      <alignment horizontal="center"/>
    </xf>
    <xf numFmtId="0" fontId="32" fillId="16" borderId="10" xfId="0" applyFont="1" applyFill="1" applyBorder="1" applyAlignment="1">
      <alignment horizontal="center"/>
    </xf>
    <xf numFmtId="49" fontId="32" fillId="16" borderId="10" xfId="0" applyNumberFormat="1" applyFont="1" applyFill="1" applyBorder="1" applyAlignment="1">
      <alignment horizontal="center"/>
    </xf>
    <xf numFmtId="0" fontId="32" fillId="16" borderId="13" xfId="0" applyFont="1" applyFill="1" applyBorder="1" applyAlignment="1">
      <alignment horizontal="center"/>
    </xf>
    <xf numFmtId="0" fontId="43" fillId="15" borderId="0" xfId="9" applyFont="1" applyFill="1" applyBorder="1" applyAlignment="1">
      <alignment horizontal="center"/>
    </xf>
    <xf numFmtId="0" fontId="32" fillId="15" borderId="0" xfId="9" applyFont="1" applyFill="1" applyBorder="1" applyAlignment="1"/>
    <xf numFmtId="0" fontId="48" fillId="15" borderId="0" xfId="0" applyFont="1" applyFill="1" applyBorder="1" applyAlignment="1">
      <alignment horizontal="center"/>
    </xf>
    <xf numFmtId="0" fontId="32" fillId="15" borderId="0" xfId="9" applyFont="1" applyFill="1" applyBorder="1" applyAlignment="1">
      <alignment horizontal="left"/>
    </xf>
    <xf numFmtId="0" fontId="32" fillId="16" borderId="52" xfId="0" applyFont="1" applyFill="1" applyBorder="1" applyAlignment="1">
      <alignment horizontal="center"/>
    </xf>
    <xf numFmtId="0" fontId="32" fillId="28" borderId="57" xfId="0" applyFont="1" applyFill="1" applyBorder="1" applyAlignment="1"/>
    <xf numFmtId="0" fontId="32" fillId="15" borderId="0" xfId="0" applyFont="1" applyFill="1" applyBorder="1" applyAlignment="1"/>
    <xf numFmtId="0" fontId="32" fillId="14" borderId="58" xfId="9" applyFont="1" applyFill="1" applyBorder="1" applyAlignment="1"/>
    <xf numFmtId="0" fontId="48" fillId="16" borderId="54" xfId="0" applyFont="1" applyFill="1" applyBorder="1" applyAlignment="1">
      <alignment horizontal="center"/>
    </xf>
    <xf numFmtId="0" fontId="32" fillId="29" borderId="0" xfId="0" applyFont="1" applyFill="1" applyBorder="1" applyAlignment="1">
      <alignment horizontal="center"/>
    </xf>
    <xf numFmtId="0" fontId="32" fillId="29" borderId="14" xfId="0" applyFont="1" applyFill="1" applyBorder="1" applyAlignment="1">
      <alignment horizontal="center"/>
    </xf>
    <xf numFmtId="0" fontId="32" fillId="29" borderId="53" xfId="0" applyFont="1" applyFill="1" applyBorder="1" applyAlignment="1">
      <alignment horizontal="center"/>
    </xf>
    <xf numFmtId="0" fontId="32" fillId="16" borderId="62" xfId="0" applyFont="1" applyFill="1" applyBorder="1" applyAlignment="1">
      <alignment horizontal="center"/>
    </xf>
    <xf numFmtId="0" fontId="32" fillId="16" borderId="63" xfId="0" applyFont="1" applyFill="1" applyBorder="1" applyAlignment="1">
      <alignment horizontal="center"/>
    </xf>
    <xf numFmtId="0" fontId="32" fillId="16" borderId="64" xfId="0" applyFont="1" applyFill="1" applyBorder="1" applyAlignment="1">
      <alignment horizontal="left"/>
    </xf>
    <xf numFmtId="0" fontId="32" fillId="16" borderId="65" xfId="0" applyFont="1" applyFill="1" applyBorder="1" applyAlignment="1">
      <alignment horizontal="center"/>
    </xf>
    <xf numFmtId="0" fontId="32" fillId="28" borderId="66" xfId="0" applyFont="1" applyFill="1" applyBorder="1" applyAlignment="1"/>
    <xf numFmtId="0" fontId="32" fillId="0" borderId="67" xfId="0" applyFont="1" applyBorder="1" applyAlignment="1">
      <alignment horizontal="center"/>
    </xf>
    <xf numFmtId="0" fontId="32" fillId="14" borderId="68" xfId="9" applyFont="1" applyFill="1" applyBorder="1" applyAlignment="1"/>
    <xf numFmtId="0" fontId="32" fillId="10" borderId="69" xfId="9" applyFont="1" applyFill="1" applyBorder="1" applyAlignment="1"/>
    <xf numFmtId="0" fontId="32" fillId="10" borderId="70" xfId="9" applyFont="1" applyFill="1" applyBorder="1" applyAlignment="1"/>
    <xf numFmtId="0" fontId="32" fillId="10" borderId="71" xfId="9" applyFont="1" applyFill="1" applyBorder="1" applyAlignment="1"/>
    <xf numFmtId="0" fontId="32" fillId="10" borderId="72" xfId="9" applyFont="1" applyFill="1" applyBorder="1" applyAlignment="1"/>
    <xf numFmtId="0" fontId="32" fillId="0" borderId="73" xfId="0" applyFont="1" applyBorder="1" applyAlignment="1">
      <alignment horizontal="center"/>
    </xf>
    <xf numFmtId="0" fontId="32" fillId="0" borderId="74" xfId="0" applyFont="1" applyBorder="1" applyAlignment="1">
      <alignment horizontal="center"/>
    </xf>
    <xf numFmtId="0" fontId="32" fillId="16" borderId="78" xfId="0" applyFont="1" applyFill="1" applyBorder="1" applyAlignment="1">
      <alignment horizontal="center"/>
    </xf>
    <xf numFmtId="0" fontId="32" fillId="16" borderId="79" xfId="0" applyFont="1" applyFill="1" applyBorder="1" applyAlignment="1">
      <alignment horizontal="center"/>
    </xf>
    <xf numFmtId="0" fontId="32" fillId="16" borderId="80" xfId="0" applyFont="1" applyFill="1" applyBorder="1" applyAlignment="1">
      <alignment horizontal="left"/>
    </xf>
    <xf numFmtId="0" fontId="32" fillId="16" borderId="81" xfId="0" applyFont="1" applyFill="1" applyBorder="1" applyAlignment="1">
      <alignment horizontal="center"/>
    </xf>
    <xf numFmtId="0" fontId="32" fillId="28" borderId="82" xfId="0" applyFont="1" applyFill="1" applyBorder="1" applyAlignment="1"/>
    <xf numFmtId="0" fontId="32" fillId="0" borderId="83" xfId="0" applyFont="1" applyBorder="1" applyAlignment="1">
      <alignment horizontal="center"/>
    </xf>
    <xf numFmtId="0" fontId="32" fillId="0" borderId="84" xfId="0" applyFont="1" applyBorder="1" applyAlignment="1">
      <alignment horizontal="center"/>
    </xf>
    <xf numFmtId="0" fontId="32" fillId="14" borderId="85" xfId="9" applyFont="1" applyFill="1" applyBorder="1" applyAlignment="1"/>
    <xf numFmtId="0" fontId="32" fillId="10" borderId="86" xfId="9" applyFont="1" applyFill="1" applyBorder="1" applyAlignment="1"/>
    <xf numFmtId="0" fontId="32" fillId="10" borderId="87" xfId="9" applyFont="1" applyFill="1" applyBorder="1" applyAlignment="1"/>
    <xf numFmtId="0" fontId="32" fillId="10" borderId="88" xfId="9" applyFont="1" applyFill="1" applyBorder="1" applyAlignment="1"/>
    <xf numFmtId="0" fontId="32" fillId="10" borderId="89" xfId="9" applyFont="1" applyFill="1" applyBorder="1" applyAlignment="1"/>
    <xf numFmtId="0" fontId="32" fillId="0" borderId="90" xfId="0" applyFont="1" applyBorder="1" applyAlignment="1">
      <alignment horizontal="center"/>
    </xf>
    <xf numFmtId="0" fontId="32" fillId="0" borderId="91" xfId="0" applyFont="1" applyBorder="1" applyAlignment="1">
      <alignment horizontal="center"/>
    </xf>
    <xf numFmtId="0" fontId="32" fillId="16" borderId="95" xfId="0" applyFont="1" applyFill="1" applyBorder="1" applyAlignment="1">
      <alignment horizontal="center"/>
    </xf>
    <xf numFmtId="0" fontId="32" fillId="16" borderId="96" xfId="0" applyFont="1" applyFill="1" applyBorder="1" applyAlignment="1">
      <alignment horizontal="center"/>
    </xf>
    <xf numFmtId="0" fontId="32" fillId="16" borderId="97" xfId="0" applyFont="1" applyFill="1" applyBorder="1" applyAlignment="1">
      <alignment horizontal="left"/>
    </xf>
    <xf numFmtId="0" fontId="32" fillId="16" borderId="98" xfId="0" applyFont="1" applyFill="1" applyBorder="1" applyAlignment="1">
      <alignment horizontal="center"/>
    </xf>
    <xf numFmtId="0" fontId="32" fillId="28" borderId="99" xfId="0" applyFont="1" applyFill="1" applyBorder="1" applyAlignment="1"/>
    <xf numFmtId="0" fontId="32" fillId="0" borderId="100" xfId="0" applyFont="1" applyBorder="1" applyAlignment="1">
      <alignment horizontal="center"/>
    </xf>
    <xf numFmtId="0" fontId="32" fillId="14" borderId="101" xfId="9" applyFont="1" applyFill="1" applyBorder="1" applyAlignment="1"/>
    <xf numFmtId="0" fontId="32" fillId="10" borderId="102" xfId="9" applyFont="1" applyFill="1" applyBorder="1" applyAlignment="1"/>
    <xf numFmtId="0" fontId="32" fillId="10" borderId="103" xfId="9" applyFont="1" applyFill="1" applyBorder="1" applyAlignment="1"/>
    <xf numFmtId="0" fontId="32" fillId="10" borderId="104" xfId="9" applyFont="1" applyFill="1" applyBorder="1" applyAlignment="1"/>
    <xf numFmtId="0" fontId="32" fillId="10" borderId="105" xfId="9" applyFont="1" applyFill="1" applyBorder="1" applyAlignment="1"/>
    <xf numFmtId="0" fontId="32" fillId="0" borderId="106" xfId="0" applyFont="1" applyBorder="1" applyAlignment="1">
      <alignment horizontal="center"/>
    </xf>
    <xf numFmtId="0" fontId="32" fillId="0" borderId="107" xfId="0" applyFont="1" applyBorder="1" applyAlignment="1">
      <alignment horizontal="center"/>
    </xf>
    <xf numFmtId="0" fontId="32" fillId="29" borderId="0" xfId="0" applyFont="1" applyFill="1" applyAlignment="1">
      <alignment horizontal="center"/>
    </xf>
    <xf numFmtId="0" fontId="32" fillId="0" borderId="47" xfId="0" applyFont="1" applyBorder="1" applyAlignment="1">
      <alignment horizontal="center"/>
    </xf>
    <xf numFmtId="0" fontId="32" fillId="15" borderId="0" xfId="0" applyFont="1" applyFill="1" applyAlignment="1">
      <alignment horizontal="right"/>
    </xf>
    <xf numFmtId="0" fontId="32" fillId="16" borderId="109" xfId="0" applyFont="1" applyFill="1" applyBorder="1" applyAlignment="1">
      <alignment horizontal="center"/>
    </xf>
    <xf numFmtId="0" fontId="32" fillId="16" borderId="110" xfId="0" applyFont="1" applyFill="1" applyBorder="1" applyAlignment="1">
      <alignment horizontal="center"/>
    </xf>
    <xf numFmtId="49" fontId="32" fillId="16" borderId="111" xfId="0" applyNumberFormat="1" applyFont="1" applyFill="1" applyBorder="1" applyAlignment="1">
      <alignment horizontal="center"/>
    </xf>
    <xf numFmtId="2" fontId="32" fillId="31" borderId="15" xfId="0" applyNumberFormat="1" applyFont="1" applyFill="1" applyBorder="1" applyAlignment="1">
      <alignment horizontal="center"/>
    </xf>
    <xf numFmtId="0" fontId="32" fillId="16" borderId="115" xfId="0" applyFont="1" applyFill="1" applyBorder="1" applyAlignment="1">
      <alignment horizontal="center"/>
    </xf>
    <xf numFmtId="0" fontId="32" fillId="16" borderId="116" xfId="0" applyFont="1" applyFill="1" applyBorder="1" applyAlignment="1">
      <alignment horizontal="center"/>
    </xf>
    <xf numFmtId="0" fontId="32" fillId="16" borderId="118" xfId="0" applyFont="1" applyFill="1" applyBorder="1" applyAlignment="1">
      <alignment horizontal="center"/>
    </xf>
    <xf numFmtId="0" fontId="32" fillId="28" borderId="119" xfId="0" applyFont="1" applyFill="1" applyBorder="1" applyAlignment="1"/>
    <xf numFmtId="0" fontId="32" fillId="0" borderId="120" xfId="0" applyFont="1" applyBorder="1" applyAlignment="1">
      <alignment horizontal="center"/>
    </xf>
    <xf numFmtId="165" fontId="32" fillId="15" borderId="0" xfId="0" applyNumberFormat="1" applyFont="1" applyFill="1" applyBorder="1" applyAlignment="1">
      <alignment horizontal="center"/>
    </xf>
    <xf numFmtId="165" fontId="50" fillId="15" borderId="0" xfId="0" applyNumberFormat="1" applyFont="1" applyFill="1" applyBorder="1" applyAlignment="1">
      <alignment horizontal="center"/>
    </xf>
    <xf numFmtId="0" fontId="48" fillId="16" borderId="52" xfId="0" applyFont="1" applyFill="1" applyBorder="1" applyAlignment="1">
      <alignment horizontal="center"/>
    </xf>
    <xf numFmtId="2" fontId="32" fillId="32" borderId="108" xfId="0" applyNumberFormat="1" applyFont="1" applyFill="1" applyBorder="1" applyAlignment="1">
      <alignment horizontal="center"/>
    </xf>
    <xf numFmtId="0" fontId="46" fillId="15" borderId="0" xfId="0" applyFont="1" applyFill="1"/>
    <xf numFmtId="2" fontId="32" fillId="15" borderId="0" xfId="0" applyNumberFormat="1" applyFont="1" applyFill="1" applyBorder="1" applyAlignment="1">
      <alignment horizontal="center"/>
    </xf>
    <xf numFmtId="2" fontId="33" fillId="9" borderId="30" xfId="2" applyNumberFormat="1" applyFont="1" applyFill="1" applyBorder="1" applyAlignment="1" applyProtection="1">
      <alignment horizontal="center"/>
      <protection locked="0"/>
    </xf>
    <xf numFmtId="1" fontId="33" fillId="9" borderId="11" xfId="2" applyNumberFormat="1" applyFont="1" applyFill="1" applyBorder="1" applyAlignment="1">
      <alignment horizontal="center"/>
    </xf>
    <xf numFmtId="165" fontId="32" fillId="15" borderId="0" xfId="0" applyNumberFormat="1" applyFont="1" applyFill="1" applyBorder="1" applyAlignment="1">
      <alignment horizontal="left"/>
    </xf>
    <xf numFmtId="2" fontId="52" fillId="32" borderId="15" xfId="0" applyNumberFormat="1" applyFont="1" applyFill="1" applyBorder="1" applyAlignment="1">
      <alignment horizontal="center"/>
    </xf>
    <xf numFmtId="2" fontId="49" fillId="29" borderId="15" xfId="0" applyNumberFormat="1" applyFont="1" applyFill="1" applyBorder="1" applyAlignment="1">
      <alignment horizontal="center"/>
    </xf>
    <xf numFmtId="0" fontId="50" fillId="33" borderId="15" xfId="0" applyFont="1" applyFill="1" applyBorder="1" applyAlignment="1">
      <alignment horizontal="center"/>
    </xf>
    <xf numFmtId="0" fontId="50" fillId="33" borderId="10" xfId="0" applyFont="1" applyFill="1" applyBorder="1" applyAlignment="1">
      <alignment horizontal="center"/>
    </xf>
    <xf numFmtId="2" fontId="51" fillId="33" borderId="15" xfId="0" applyNumberFormat="1" applyFont="1" applyFill="1" applyBorder="1" applyAlignment="1">
      <alignment horizontal="center"/>
    </xf>
    <xf numFmtId="0" fontId="43" fillId="16" borderId="10" xfId="0" applyFont="1" applyFill="1" applyBorder="1" applyAlignment="1">
      <alignment horizontal="center"/>
    </xf>
    <xf numFmtId="2" fontId="32" fillId="16" borderId="0" xfId="0" applyNumberFormat="1" applyFont="1" applyFill="1"/>
    <xf numFmtId="0" fontId="32" fillId="16" borderId="0" xfId="0" applyFont="1" applyFill="1" applyBorder="1" applyAlignment="1"/>
    <xf numFmtId="0" fontId="32" fillId="16" borderId="0" xfId="0" applyFont="1" applyFill="1" applyBorder="1"/>
    <xf numFmtId="0" fontId="32" fillId="31" borderId="0" xfId="0" applyFont="1" applyFill="1" applyBorder="1" applyAlignment="1">
      <alignment horizontal="center"/>
    </xf>
    <xf numFmtId="165" fontId="32" fillId="29" borderId="0" xfId="0" applyNumberFormat="1" applyFont="1" applyFill="1" applyBorder="1" applyAlignment="1">
      <alignment horizontal="center"/>
    </xf>
    <xf numFmtId="0" fontId="32" fillId="31" borderId="0" xfId="0" applyFont="1" applyFill="1" applyBorder="1" applyAlignment="1">
      <alignment horizontal="left"/>
    </xf>
    <xf numFmtId="0" fontId="32" fillId="33" borderId="0" xfId="0" applyFont="1" applyFill="1" applyBorder="1" applyAlignment="1">
      <alignment horizontal="center"/>
    </xf>
    <xf numFmtId="0" fontId="32" fillId="29" borderId="0" xfId="0" applyFont="1" applyFill="1" applyBorder="1"/>
    <xf numFmtId="165" fontId="32" fillId="29" borderId="0" xfId="0" applyNumberFormat="1" applyFont="1" applyFill="1" applyBorder="1" applyAlignment="1">
      <alignment horizontal="left"/>
    </xf>
    <xf numFmtId="0" fontId="32" fillId="16" borderId="108" xfId="0" applyFont="1" applyFill="1" applyBorder="1" applyAlignment="1">
      <alignment horizontal="center"/>
    </xf>
    <xf numFmtId="0" fontId="32" fillId="16" borderId="108" xfId="0" applyFont="1" applyFill="1" applyBorder="1" applyAlignment="1">
      <alignment horizontal="center" wrapText="1"/>
    </xf>
    <xf numFmtId="0" fontId="49" fillId="16" borderId="10" xfId="0" applyFont="1" applyFill="1" applyBorder="1" applyAlignment="1">
      <alignment horizontal="center"/>
    </xf>
    <xf numFmtId="2" fontId="48" fillId="32" borderId="15" xfId="0" applyNumberFormat="1" applyFont="1" applyFill="1" applyBorder="1" applyAlignment="1">
      <alignment horizontal="center"/>
    </xf>
    <xf numFmtId="0" fontId="54" fillId="16" borderId="0" xfId="0" applyFont="1" applyFill="1" applyAlignment="1">
      <alignment horizontal="center"/>
    </xf>
    <xf numFmtId="0" fontId="54" fillId="16" borderId="0" xfId="0" applyFont="1" applyFill="1"/>
    <xf numFmtId="2" fontId="32" fillId="33" borderId="108" xfId="0" applyNumberFormat="1" applyFont="1" applyFill="1" applyBorder="1" applyAlignment="1">
      <alignment horizontal="center"/>
    </xf>
    <xf numFmtId="2" fontId="32" fillId="31" borderId="108" xfId="0" applyNumberFormat="1" applyFont="1" applyFill="1" applyBorder="1" applyAlignment="1">
      <alignment horizontal="center"/>
    </xf>
    <xf numFmtId="2" fontId="32" fillId="29" borderId="108" xfId="0" applyNumberFormat="1" applyFont="1" applyFill="1" applyBorder="1" applyAlignment="1">
      <alignment horizontal="center"/>
    </xf>
    <xf numFmtId="2" fontId="51" fillId="15" borderId="0" xfId="0" applyNumberFormat="1" applyFont="1" applyFill="1" applyBorder="1" applyAlignment="1">
      <alignment horizontal="center"/>
    </xf>
    <xf numFmtId="2" fontId="49" fillId="15" borderId="0" xfId="0" applyNumberFormat="1" applyFont="1" applyFill="1" applyBorder="1" applyAlignment="1">
      <alignment horizontal="center"/>
    </xf>
    <xf numFmtId="2" fontId="48" fillId="15" borderId="0" xfId="0" applyNumberFormat="1" applyFont="1" applyFill="1" applyBorder="1" applyAlignment="1">
      <alignment horizontal="center"/>
    </xf>
    <xf numFmtId="0" fontId="49" fillId="16" borderId="0" xfId="0" applyFont="1" applyFill="1" applyBorder="1" applyAlignment="1"/>
    <xf numFmtId="0" fontId="48" fillId="0" borderId="0" xfId="0" applyFont="1"/>
    <xf numFmtId="0" fontId="48" fillId="0" borderId="0" xfId="0" quotePrefix="1" applyFont="1"/>
    <xf numFmtId="0" fontId="49" fillId="0" borderId="0" xfId="0" applyFont="1"/>
    <xf numFmtId="0" fontId="55" fillId="0" borderId="0" xfId="0" applyFont="1"/>
    <xf numFmtId="0" fontId="32" fillId="32" borderId="0" xfId="0" applyFont="1" applyFill="1" applyAlignment="1">
      <alignment horizontal="center"/>
    </xf>
    <xf numFmtId="0" fontId="42" fillId="0" borderId="0" xfId="0" applyFont="1" applyAlignment="1">
      <alignment horizontal="left"/>
    </xf>
    <xf numFmtId="166" fontId="32" fillId="16" borderId="0" xfId="0" applyNumberFormat="1" applyFont="1" applyFill="1"/>
    <xf numFmtId="0" fontId="28" fillId="0" borderId="0" xfId="0" applyFont="1" applyFill="1" applyAlignment="1">
      <alignment horizontal="left"/>
    </xf>
    <xf numFmtId="0" fontId="28" fillId="0" borderId="0" xfId="0" applyFont="1" applyFill="1"/>
    <xf numFmtId="0" fontId="53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2" fontId="56" fillId="31" borderId="0" xfId="0" applyNumberFormat="1" applyFont="1" applyFill="1" applyBorder="1" applyAlignment="1">
      <alignment horizontal="center"/>
    </xf>
    <xf numFmtId="166" fontId="56" fillId="31" borderId="0" xfId="0" applyNumberFormat="1" applyFont="1" applyFill="1" applyBorder="1" applyAlignment="1"/>
    <xf numFmtId="0" fontId="56" fillId="31" borderId="0" xfId="0" applyFont="1" applyFill="1" applyBorder="1" applyAlignment="1">
      <alignment horizontal="left"/>
    </xf>
    <xf numFmtId="0" fontId="56" fillId="31" borderId="0" xfId="0" applyFont="1" applyFill="1" applyBorder="1" applyAlignment="1">
      <alignment horizontal="center"/>
    </xf>
    <xf numFmtId="2" fontId="56" fillId="33" borderId="0" xfId="0" applyNumberFormat="1" applyFont="1" applyFill="1" applyBorder="1" applyAlignment="1">
      <alignment horizontal="center"/>
    </xf>
    <xf numFmtId="2" fontId="56" fillId="29" borderId="0" xfId="0" applyNumberFormat="1" applyFont="1" applyFill="1" applyBorder="1" applyAlignment="1">
      <alignment horizontal="center"/>
    </xf>
    <xf numFmtId="166" fontId="56" fillId="29" borderId="0" xfId="0" applyNumberFormat="1" applyFont="1" applyFill="1" applyBorder="1" applyAlignment="1"/>
    <xf numFmtId="0" fontId="56" fillId="29" borderId="0" xfId="0" applyFont="1" applyFill="1" applyBorder="1"/>
    <xf numFmtId="2" fontId="56" fillId="32" borderId="0" xfId="0" applyNumberFormat="1" applyFont="1" applyFill="1" applyAlignment="1">
      <alignment horizontal="center"/>
    </xf>
    <xf numFmtId="2" fontId="56" fillId="16" borderId="0" xfId="0" applyNumberFormat="1" applyFont="1" applyFill="1"/>
    <xf numFmtId="0" fontId="56" fillId="16" borderId="0" xfId="0" applyFont="1" applyFill="1" applyBorder="1" applyAlignment="1"/>
    <xf numFmtId="0" fontId="56" fillId="16" borderId="0" xfId="0" applyFont="1" applyFill="1"/>
    <xf numFmtId="0" fontId="48" fillId="16" borderId="0" xfId="0" applyFont="1" applyFill="1"/>
    <xf numFmtId="2" fontId="48" fillId="16" borderId="0" xfId="0" applyNumberFormat="1" applyFont="1" applyFill="1" applyAlignment="1">
      <alignment horizontal="center"/>
    </xf>
    <xf numFmtId="1" fontId="56" fillId="31" borderId="0" xfId="0" applyNumberFormat="1" applyFont="1" applyFill="1" applyBorder="1" applyAlignment="1">
      <alignment horizontal="center"/>
    </xf>
    <xf numFmtId="2" fontId="56" fillId="15" borderId="0" xfId="0" applyNumberFormat="1" applyFont="1" applyFill="1" applyBorder="1" applyAlignment="1">
      <alignment horizontal="center"/>
    </xf>
    <xf numFmtId="166" fontId="56" fillId="15" borderId="0" xfId="0" applyNumberFormat="1" applyFont="1" applyFill="1" applyBorder="1" applyAlignment="1"/>
    <xf numFmtId="0" fontId="56" fillId="15" borderId="0" xfId="0" applyFont="1" applyFill="1" applyBorder="1"/>
    <xf numFmtId="2" fontId="56" fillId="15" borderId="0" xfId="0" applyNumberFormat="1" applyFont="1" applyFill="1" applyAlignment="1">
      <alignment horizontal="center"/>
    </xf>
    <xf numFmtId="0" fontId="56" fillId="15" borderId="0" xfId="0" applyFont="1" applyFill="1"/>
    <xf numFmtId="0" fontId="56" fillId="15" borderId="0" xfId="0" applyFont="1" applyFill="1" applyBorder="1" applyAlignment="1">
      <alignment horizontal="center"/>
    </xf>
    <xf numFmtId="0" fontId="56" fillId="15" borderId="0" xfId="0" applyFont="1" applyFill="1" applyBorder="1" applyAlignment="1">
      <alignment horizontal="left"/>
    </xf>
    <xf numFmtId="1" fontId="32" fillId="29" borderId="0" xfId="0" applyNumberFormat="1" applyFont="1" applyFill="1" applyBorder="1" applyAlignment="1">
      <alignment horizontal="center"/>
    </xf>
    <xf numFmtId="0" fontId="56" fillId="15" borderId="0" xfId="0" applyFont="1" applyFill="1" applyBorder="1" applyAlignment="1"/>
    <xf numFmtId="0" fontId="59" fillId="15" borderId="0" xfId="0" applyFont="1" applyFill="1" applyBorder="1"/>
    <xf numFmtId="0" fontId="42" fillId="0" borderId="0" xfId="0" applyFont="1"/>
    <xf numFmtId="0" fontId="62" fillId="30" borderId="0" xfId="0" applyFont="1" applyFill="1"/>
    <xf numFmtId="0" fontId="28" fillId="15" borderId="0" xfId="0" applyFont="1" applyFill="1"/>
    <xf numFmtId="0" fontId="3" fillId="15" borderId="0" xfId="0" applyFont="1" applyFill="1" applyBorder="1" applyAlignment="1">
      <alignment horizontal="center"/>
    </xf>
    <xf numFmtId="0" fontId="3" fillId="15" borderId="0" xfId="0" applyFont="1" applyFill="1" applyBorder="1"/>
    <xf numFmtId="0" fontId="53" fillId="15" borderId="0" xfId="0" applyFont="1" applyFill="1"/>
    <xf numFmtId="49" fontId="28" fillId="0" borderId="0" xfId="0" applyNumberFormat="1" applyFont="1" applyFill="1" applyAlignment="1">
      <alignment horizontal="center"/>
    </xf>
    <xf numFmtId="0" fontId="3" fillId="0" borderId="0" xfId="0" applyFont="1" applyBorder="1"/>
    <xf numFmtId="0" fontId="53" fillId="15" borderId="0" xfId="0" applyFont="1" applyFill="1" applyBorder="1" applyAlignment="1">
      <alignment horizontal="center"/>
    </xf>
    <xf numFmtId="0" fontId="53" fillId="15" borderId="0" xfId="0" applyFont="1" applyFill="1" applyBorder="1" applyAlignment="1">
      <alignment horizontal="left"/>
    </xf>
    <xf numFmtId="0" fontId="56" fillId="16" borderId="0" xfId="0" applyFont="1" applyFill="1" applyBorder="1"/>
    <xf numFmtId="0" fontId="58" fillId="15" borderId="0" xfId="0" applyFont="1" applyFill="1" applyBorder="1" applyAlignment="1">
      <alignment horizontal="left" vertical="center" indent="1"/>
    </xf>
    <xf numFmtId="0" fontId="57" fillId="15" borderId="0" xfId="0" applyFont="1" applyFill="1" applyBorder="1" applyAlignment="1">
      <alignment horizontal="left"/>
    </xf>
    <xf numFmtId="0" fontId="32" fillId="16" borderId="75" xfId="0" applyFont="1" applyFill="1" applyBorder="1" applyAlignment="1">
      <alignment horizontal="left"/>
    </xf>
    <xf numFmtId="0" fontId="32" fillId="16" borderId="76" xfId="0" applyFont="1" applyFill="1" applyBorder="1" applyAlignment="1">
      <alignment horizontal="left"/>
    </xf>
    <xf numFmtId="0" fontId="32" fillId="16" borderId="92" xfId="0" applyFont="1" applyFill="1" applyBorder="1" applyAlignment="1">
      <alignment horizontal="left"/>
    </xf>
    <xf numFmtId="0" fontId="32" fillId="16" borderId="93" xfId="0" applyFont="1" applyFill="1" applyBorder="1" applyAlignment="1">
      <alignment horizontal="left"/>
    </xf>
    <xf numFmtId="0" fontId="32" fillId="16" borderId="59" xfId="0" applyFont="1" applyFill="1" applyBorder="1" applyAlignment="1">
      <alignment horizontal="left"/>
    </xf>
    <xf numFmtId="0" fontId="32" fillId="0" borderId="0" xfId="0" applyFont="1" applyAlignment="1">
      <alignment vertical="center"/>
    </xf>
    <xf numFmtId="0" fontId="33" fillId="15" borderId="0" xfId="1" applyFont="1" applyFill="1" applyAlignment="1">
      <alignment vertical="center"/>
    </xf>
    <xf numFmtId="0" fontId="34" fillId="15" borderId="0" xfId="8" applyFont="1" applyFill="1" applyBorder="1" applyAlignment="1" applyProtection="1">
      <alignment vertical="center"/>
      <protection locked="0"/>
    </xf>
    <xf numFmtId="0" fontId="32" fillId="15" borderId="0" xfId="0" applyFont="1" applyFill="1" applyAlignment="1">
      <alignment vertical="center"/>
    </xf>
    <xf numFmtId="0" fontId="42" fillId="0" borderId="0" xfId="0" applyFont="1" applyAlignment="1">
      <alignment vertical="center"/>
    </xf>
    <xf numFmtId="0" fontId="65" fillId="0" borderId="0" xfId="0" applyFont="1"/>
    <xf numFmtId="0" fontId="65" fillId="15" borderId="0" xfId="0" applyFont="1" applyFill="1" applyBorder="1"/>
    <xf numFmtId="0" fontId="65" fillId="15" borderId="0" xfId="0" applyFont="1" applyFill="1"/>
    <xf numFmtId="0" fontId="65" fillId="15" borderId="0" xfId="0" applyFont="1" applyFill="1" applyAlignment="1">
      <alignment horizontal="center"/>
    </xf>
    <xf numFmtId="0" fontId="66" fillId="15" borderId="0" xfId="0" applyFont="1" applyFill="1"/>
    <xf numFmtId="0" fontId="67" fillId="15" borderId="0" xfId="3" applyFont="1" applyFill="1" applyBorder="1" applyAlignment="1">
      <alignment horizontal="center" vertical="top"/>
    </xf>
    <xf numFmtId="0" fontId="68" fillId="0" borderId="0" xfId="0" applyFont="1"/>
    <xf numFmtId="0" fontId="67" fillId="0" borderId="0" xfId="0" applyFont="1" applyAlignment="1">
      <alignment horizontal="left"/>
    </xf>
    <xf numFmtId="0" fontId="69" fillId="0" borderId="0" xfId="0" applyFont="1"/>
    <xf numFmtId="0" fontId="70" fillId="0" borderId="0" xfId="0" applyFont="1"/>
    <xf numFmtId="0" fontId="70" fillId="15" borderId="0" xfId="0" applyFont="1" applyFill="1"/>
    <xf numFmtId="0" fontId="32" fillId="16" borderId="114" xfId="0" applyFont="1" applyFill="1" applyBorder="1" applyAlignment="1"/>
    <xf numFmtId="0" fontId="32" fillId="16" borderId="112" xfId="0" applyNumberFormat="1" applyFont="1" applyFill="1" applyBorder="1" applyAlignment="1">
      <alignment horizontal="left"/>
    </xf>
    <xf numFmtId="166" fontId="32" fillId="16" borderId="113" xfId="0" applyNumberFormat="1" applyFont="1" applyFill="1" applyBorder="1" applyAlignment="1">
      <alignment horizontal="left"/>
    </xf>
    <xf numFmtId="166" fontId="32" fillId="16" borderId="117" xfId="0" applyNumberFormat="1" applyFont="1" applyFill="1" applyBorder="1" applyAlignment="1">
      <alignment horizontal="left"/>
    </xf>
    <xf numFmtId="0" fontId="32" fillId="16" borderId="113" xfId="0" applyNumberFormat="1" applyFont="1" applyFill="1" applyBorder="1" applyAlignment="1">
      <alignment horizontal="left"/>
    </xf>
    <xf numFmtId="0" fontId="32" fillId="16" borderId="61" xfId="0" applyFont="1" applyFill="1" applyBorder="1" applyAlignment="1"/>
    <xf numFmtId="2" fontId="32" fillId="16" borderId="60" xfId="0" applyNumberFormat="1" applyFont="1" applyFill="1" applyBorder="1" applyAlignment="1">
      <alignment horizontal="left"/>
    </xf>
    <xf numFmtId="0" fontId="32" fillId="16" borderId="77" xfId="0" applyFont="1" applyFill="1" applyBorder="1" applyAlignment="1"/>
    <xf numFmtId="2" fontId="32" fillId="16" borderId="76" xfId="0" applyNumberFormat="1" applyFont="1" applyFill="1" applyBorder="1" applyAlignment="1">
      <alignment horizontal="left"/>
    </xf>
    <xf numFmtId="166" fontId="32" fillId="16" borderId="76" xfId="0" applyNumberFormat="1" applyFont="1" applyFill="1" applyBorder="1" applyAlignment="1">
      <alignment horizontal="left"/>
    </xf>
    <xf numFmtId="0" fontId="32" fillId="16" borderId="60" xfId="0" applyNumberFormat="1" applyFont="1" applyFill="1" applyBorder="1" applyAlignment="1">
      <alignment horizontal="left"/>
    </xf>
    <xf numFmtId="166" fontId="32" fillId="16" borderId="60" xfId="0" applyNumberFormat="1" applyFont="1" applyFill="1" applyBorder="1" applyAlignment="1">
      <alignment horizontal="left"/>
    </xf>
    <xf numFmtId="0" fontId="32" fillId="16" borderId="94" xfId="0" applyFont="1" applyFill="1" applyBorder="1" applyAlignment="1"/>
    <xf numFmtId="2" fontId="32" fillId="16" borderId="93" xfId="0" applyNumberFormat="1" applyFont="1" applyFill="1" applyBorder="1" applyAlignment="1">
      <alignment horizontal="left"/>
    </xf>
    <xf numFmtId="166" fontId="32" fillId="16" borderId="93" xfId="0" applyNumberFormat="1" applyFont="1" applyFill="1" applyBorder="1" applyAlignment="1">
      <alignment horizontal="left"/>
    </xf>
    <xf numFmtId="0" fontId="49" fillId="15" borderId="0" xfId="0" applyFont="1" applyFill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36" fillId="16" borderId="32" xfId="0" applyFont="1" applyFill="1" applyBorder="1" applyAlignment="1"/>
    <xf numFmtId="0" fontId="28" fillId="15" borderId="0" xfId="0" applyFont="1" applyFill="1" applyBorder="1" applyAlignment="1">
      <alignment horizontal="left"/>
    </xf>
    <xf numFmtId="0" fontId="72" fillId="15" borderId="0" xfId="0" applyFont="1" applyFill="1" applyBorder="1" applyAlignment="1">
      <alignment horizontal="center"/>
    </xf>
    <xf numFmtId="0" fontId="72" fillId="15" borderId="0" xfId="0" applyFont="1" applyFill="1"/>
    <xf numFmtId="0" fontId="72" fillId="15" borderId="0" xfId="0" applyFont="1" applyFill="1" applyBorder="1"/>
    <xf numFmtId="0" fontId="73" fillId="15" borderId="0" xfId="0" applyFont="1" applyFill="1"/>
    <xf numFmtId="0" fontId="73" fillId="15" borderId="0" xfId="0" applyFont="1" applyFill="1" applyBorder="1"/>
    <xf numFmtId="1" fontId="73" fillId="15" borderId="0" xfId="0" applyNumberFormat="1" applyFont="1" applyFill="1" applyBorder="1" applyAlignment="1">
      <alignment horizontal="center"/>
    </xf>
    <xf numFmtId="2" fontId="73" fillId="15" borderId="0" xfId="0" applyNumberFormat="1" applyFont="1" applyFill="1" applyBorder="1" applyAlignment="1">
      <alignment horizontal="left"/>
    </xf>
    <xf numFmtId="0" fontId="3" fillId="15" borderId="135" xfId="0" applyFont="1" applyFill="1" applyBorder="1" applyAlignment="1">
      <alignment horizontal="center"/>
    </xf>
    <xf numFmtId="2" fontId="3" fillId="15" borderId="136" xfId="0" applyNumberFormat="1" applyFont="1" applyFill="1" applyBorder="1" applyAlignment="1">
      <alignment horizontal="left"/>
    </xf>
    <xf numFmtId="0" fontId="3" fillId="15" borderId="136" xfId="0" applyFont="1" applyFill="1" applyBorder="1"/>
    <xf numFmtId="0" fontId="3" fillId="0" borderId="138" xfId="0" applyFont="1" applyBorder="1"/>
    <xf numFmtId="0" fontId="3" fillId="0" borderId="139" xfId="0" applyFont="1" applyBorder="1"/>
    <xf numFmtId="2" fontId="33" fillId="9" borderId="0" xfId="2" applyNumberFormat="1" applyFont="1" applyFill="1" applyBorder="1" applyAlignment="1" applyProtection="1">
      <alignment horizontal="center"/>
      <protection locked="0"/>
    </xf>
    <xf numFmtId="2" fontId="33" fillId="9" borderId="0" xfId="2" applyNumberFormat="1" applyFont="1" applyFill="1" applyBorder="1" applyAlignment="1" applyProtection="1">
      <protection locked="0"/>
    </xf>
    <xf numFmtId="0" fontId="3" fillId="0" borderId="136" xfId="0" applyFont="1" applyBorder="1"/>
    <xf numFmtId="0" fontId="63" fillId="15" borderId="0" xfId="0" applyFont="1" applyFill="1" applyBorder="1" applyAlignment="1"/>
    <xf numFmtId="2" fontId="28" fillId="15" borderId="136" xfId="0" applyNumberFormat="1" applyFont="1" applyFill="1" applyBorder="1" applyAlignment="1">
      <alignment horizontal="left"/>
    </xf>
    <xf numFmtId="0" fontId="28" fillId="0" borderId="139" xfId="0" applyFont="1" applyBorder="1"/>
    <xf numFmtId="0" fontId="45" fillId="15" borderId="0" xfId="0" applyFont="1" applyFill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2" fontId="52" fillId="32" borderId="15" xfId="0" applyNumberFormat="1" applyFont="1" applyFill="1" applyBorder="1" applyAlignment="1">
      <alignment horizontal="right"/>
    </xf>
    <xf numFmtId="0" fontId="43" fillId="16" borderId="10" xfId="0" applyFont="1" applyFill="1" applyBorder="1" applyAlignment="1">
      <alignment horizontal="right"/>
    </xf>
    <xf numFmtId="0" fontId="52" fillId="16" borderId="10" xfId="0" applyFont="1" applyFill="1" applyBorder="1" applyAlignment="1">
      <alignment horizontal="right"/>
    </xf>
    <xf numFmtId="2" fontId="52" fillId="15" borderId="0" xfId="0" applyNumberFormat="1" applyFont="1" applyFill="1" applyBorder="1" applyAlignment="1">
      <alignment horizontal="right"/>
    </xf>
    <xf numFmtId="165" fontId="32" fillId="33" borderId="0" xfId="0" applyNumberFormat="1" applyFont="1" applyFill="1" applyBorder="1" applyAlignment="1">
      <alignment horizontal="right"/>
    </xf>
    <xf numFmtId="166" fontId="56" fillId="33" borderId="0" xfId="0" applyNumberFormat="1" applyFont="1" applyFill="1" applyBorder="1" applyAlignment="1">
      <alignment horizontal="right"/>
    </xf>
    <xf numFmtId="165" fontId="32" fillId="32" borderId="0" xfId="0" applyNumberFormat="1" applyFont="1" applyFill="1" applyBorder="1" applyAlignment="1">
      <alignment horizontal="right"/>
    </xf>
    <xf numFmtId="166" fontId="56" fillId="32" borderId="0" xfId="0" applyNumberFormat="1" applyFont="1" applyFill="1" applyBorder="1" applyAlignment="1">
      <alignment horizontal="right"/>
    </xf>
    <xf numFmtId="166" fontId="56" fillId="15" borderId="0" xfId="0" applyNumberFormat="1" applyFont="1" applyFill="1" applyBorder="1" applyAlignment="1">
      <alignment horizontal="right"/>
    </xf>
    <xf numFmtId="2" fontId="32" fillId="15" borderId="0" xfId="0" applyNumberFormat="1" applyFont="1" applyFill="1" applyBorder="1" applyAlignment="1">
      <alignment horizontal="right"/>
    </xf>
    <xf numFmtId="0" fontId="76" fillId="15" borderId="49" xfId="1" applyFont="1" applyFill="1" applyBorder="1" applyAlignment="1">
      <alignment horizontal="right" vertical="center"/>
    </xf>
    <xf numFmtId="0" fontId="42" fillId="0" borderId="50" xfId="0" applyFont="1" applyBorder="1" applyAlignment="1">
      <alignment horizontal="right" vertical="center"/>
    </xf>
    <xf numFmtId="0" fontId="77" fillId="15" borderId="50" xfId="8" applyFont="1" applyFill="1" applyBorder="1" applyAlignment="1" applyProtection="1">
      <alignment horizontal="right" vertical="center"/>
      <protection locked="0"/>
    </xf>
    <xf numFmtId="49" fontId="77" fillId="7" borderId="50" xfId="8" applyNumberFormat="1" applyFont="1" applyBorder="1" applyAlignment="1" applyProtection="1">
      <alignment vertical="center"/>
      <protection locked="0"/>
    </xf>
    <xf numFmtId="0" fontId="32" fillId="10" borderId="51" xfId="0" applyFont="1" applyFill="1" applyBorder="1" applyAlignment="1">
      <alignment horizontal="center"/>
    </xf>
    <xf numFmtId="0" fontId="79" fillId="0" borderId="0" xfId="102" applyFont="1"/>
    <xf numFmtId="0" fontId="79" fillId="0" borderId="0" xfId="102" applyFont="1" applyFill="1" applyAlignment="1">
      <alignment horizontal="center"/>
    </xf>
    <xf numFmtId="0" fontId="80" fillId="15" borderId="10" xfId="102" applyFont="1" applyFill="1" applyBorder="1" applyAlignment="1">
      <alignment horizontal="center" vertical="center"/>
    </xf>
    <xf numFmtId="0" fontId="79" fillId="15" borderId="10" xfId="102" applyFont="1" applyFill="1" applyBorder="1" applyAlignment="1">
      <alignment horizontal="center"/>
    </xf>
    <xf numFmtId="0" fontId="79" fillId="15" borderId="10" xfId="102" applyFont="1" applyFill="1" applyBorder="1" applyAlignment="1">
      <alignment horizontal="center" vertical="center"/>
    </xf>
    <xf numFmtId="0" fontId="79" fillId="15" borderId="10" xfId="102" applyFont="1" applyFill="1" applyBorder="1" applyAlignment="1">
      <alignment vertical="center"/>
    </xf>
    <xf numFmtId="49" fontId="79" fillId="15" borderId="10" xfId="102" applyNumberFormat="1" applyFont="1" applyFill="1" applyBorder="1" applyAlignment="1">
      <alignment horizontal="center"/>
    </xf>
    <xf numFmtId="49" fontId="79" fillId="15" borderId="10" xfId="102" applyNumberFormat="1" applyFont="1" applyFill="1" applyBorder="1" applyAlignment="1"/>
    <xf numFmtId="0" fontId="79" fillId="0" borderId="0" xfId="102" applyFont="1" applyFill="1" applyBorder="1" applyAlignment="1">
      <alignment horizontal="center"/>
    </xf>
    <xf numFmtId="0" fontId="79" fillId="0" borderId="0" xfId="102" applyFont="1" applyBorder="1" applyAlignment="1">
      <alignment horizontal="left"/>
    </xf>
    <xf numFmtId="0" fontId="79" fillId="0" borderId="0" xfId="102" applyFont="1" applyBorder="1" applyAlignment="1">
      <alignment horizontal="center"/>
    </xf>
    <xf numFmtId="0" fontId="79" fillId="0" borderId="0" xfId="102" applyFont="1" applyBorder="1" applyAlignment="1"/>
    <xf numFmtId="0" fontId="79" fillId="0" borderId="0" xfId="102" applyFont="1" applyAlignment="1">
      <alignment horizontal="left"/>
    </xf>
    <xf numFmtId="0" fontId="79" fillId="0" borderId="0" xfId="102" applyFont="1" applyAlignment="1">
      <alignment horizontal="center"/>
    </xf>
    <xf numFmtId="0" fontId="79" fillId="0" borderId="0" xfId="102" applyFont="1" applyAlignment="1"/>
    <xf numFmtId="0" fontId="79" fillId="15" borderId="15" xfId="102" applyFont="1" applyFill="1" applyBorder="1" applyAlignment="1">
      <alignment horizontal="left"/>
    </xf>
    <xf numFmtId="0" fontId="82" fillId="0" borderId="0" xfId="102" applyFont="1" applyFill="1" applyAlignment="1">
      <alignment horizontal="center"/>
    </xf>
    <xf numFmtId="0" fontId="80" fillId="15" borderId="141" xfId="102" applyFont="1" applyFill="1" applyBorder="1" applyAlignment="1">
      <alignment horizontal="center"/>
    </xf>
    <xf numFmtId="0" fontId="80" fillId="15" borderId="15" xfId="102" applyFont="1" applyFill="1" applyBorder="1" applyAlignment="1">
      <alignment horizontal="left"/>
    </xf>
    <xf numFmtId="0" fontId="79" fillId="15" borderId="15" xfId="102" applyFont="1" applyFill="1" applyBorder="1" applyAlignment="1"/>
    <xf numFmtId="0" fontId="80" fillId="15" borderId="142" xfId="102" applyFont="1" applyFill="1" applyBorder="1" applyAlignment="1">
      <alignment horizontal="center"/>
    </xf>
    <xf numFmtId="0" fontId="79" fillId="15" borderId="142" xfId="102" applyFont="1" applyFill="1" applyBorder="1" applyAlignment="1">
      <alignment horizontal="center"/>
    </xf>
    <xf numFmtId="0" fontId="80" fillId="15" borderId="143" xfId="102" applyFont="1" applyFill="1" applyBorder="1" applyAlignment="1">
      <alignment horizontal="center"/>
    </xf>
    <xf numFmtId="0" fontId="79" fillId="15" borderId="0" xfId="102" applyFont="1" applyFill="1" applyBorder="1" applyAlignment="1">
      <alignment horizontal="center"/>
    </xf>
    <xf numFmtId="0" fontId="79" fillId="15" borderId="0" xfId="102" applyFont="1" applyFill="1" applyBorder="1" applyAlignment="1">
      <alignment horizontal="left"/>
    </xf>
    <xf numFmtId="2" fontId="84" fillId="15" borderId="0" xfId="2" applyNumberFormat="1" applyFont="1" applyFill="1" applyBorder="1" applyAlignment="1" applyProtection="1">
      <alignment horizontal="left"/>
      <protection locked="0"/>
    </xf>
    <xf numFmtId="0" fontId="79" fillId="15" borderId="0" xfId="102" applyFont="1" applyFill="1" applyBorder="1" applyAlignment="1"/>
    <xf numFmtId="0" fontId="79" fillId="15" borderId="0" xfId="102" applyFont="1" applyFill="1"/>
    <xf numFmtId="0" fontId="85" fillId="15" borderId="0" xfId="0" applyFont="1" applyFill="1" applyBorder="1" applyAlignment="1">
      <alignment horizontal="left"/>
    </xf>
    <xf numFmtId="2" fontId="79" fillId="15" borderId="0" xfId="102" applyNumberFormat="1" applyFont="1" applyFill="1" applyBorder="1" applyAlignment="1">
      <alignment horizontal="left"/>
    </xf>
    <xf numFmtId="0" fontId="83" fillId="39" borderId="149" xfId="102" applyFont="1" applyFill="1" applyBorder="1" applyAlignment="1">
      <alignment horizontal="center" vertical="center" shrinkToFit="1"/>
    </xf>
    <xf numFmtId="0" fontId="83" fillId="39" borderId="150" xfId="102" applyFont="1" applyFill="1" applyBorder="1" applyAlignment="1">
      <alignment horizontal="center" vertical="center" shrinkToFit="1"/>
    </xf>
    <xf numFmtId="0" fontId="82" fillId="39" borderId="150" xfId="102" applyFont="1" applyFill="1" applyBorder="1" applyAlignment="1">
      <alignment horizontal="center" vertical="center" shrinkToFit="1"/>
    </xf>
    <xf numFmtId="0" fontId="82" fillId="39" borderId="150" xfId="102" applyFont="1" applyFill="1" applyBorder="1" applyAlignment="1">
      <alignment horizontal="center" vertical="center" wrapText="1" shrinkToFit="1"/>
    </xf>
    <xf numFmtId="0" fontId="79" fillId="15" borderId="0" xfId="102" applyFont="1" applyFill="1" applyBorder="1" applyAlignment="1">
      <alignment vertical="center"/>
    </xf>
    <xf numFmtId="0" fontId="79" fillId="15" borderId="0" xfId="102" applyFont="1" applyFill="1" applyBorder="1" applyAlignment="1">
      <alignment horizontal="left" vertical="center"/>
    </xf>
    <xf numFmtId="0" fontId="79" fillId="15" borderId="0" xfId="102" applyFont="1" applyFill="1" applyBorder="1" applyAlignment="1">
      <alignment horizontal="center" vertical="center"/>
    </xf>
    <xf numFmtId="0" fontId="79" fillId="15" borderId="0" xfId="102" applyFont="1" applyFill="1" applyBorder="1"/>
    <xf numFmtId="0" fontId="86" fillId="16" borderId="0" xfId="0" applyFont="1" applyFill="1" applyAlignment="1">
      <alignment horizontal="right"/>
    </xf>
    <xf numFmtId="0" fontId="87" fillId="16" borderId="0" xfId="0" applyFont="1" applyFill="1" applyAlignment="1">
      <alignment horizontal="right"/>
    </xf>
    <xf numFmtId="167" fontId="32" fillId="0" borderId="0" xfId="104" applyNumberFormat="1" applyFont="1" applyAlignment="1">
      <alignment vertical="center"/>
    </xf>
    <xf numFmtId="167" fontId="32" fillId="0" borderId="0" xfId="0" applyNumberFormat="1" applyFont="1" applyAlignment="1">
      <alignment vertical="center"/>
    </xf>
    <xf numFmtId="0" fontId="42" fillId="15" borderId="50" xfId="1" applyFont="1" applyFill="1" applyBorder="1" applyAlignment="1">
      <alignment horizontal="right" vertical="center"/>
    </xf>
    <xf numFmtId="14" fontId="21" fillId="30" borderId="0" xfId="0" applyNumberFormat="1" applyFont="1" applyFill="1" applyAlignment="1">
      <alignment horizontal="left"/>
    </xf>
    <xf numFmtId="0" fontId="94" fillId="0" borderId="0" xfId="0" applyFont="1" applyAlignment="1">
      <alignment vertical="center"/>
    </xf>
    <xf numFmtId="0" fontId="82" fillId="15" borderId="0" xfId="102" applyFont="1" applyFill="1" applyBorder="1" applyAlignment="1">
      <alignment horizontal="center"/>
    </xf>
    <xf numFmtId="0" fontId="83" fillId="40" borderId="144" xfId="102" applyFont="1" applyFill="1" applyBorder="1" applyAlignment="1">
      <alignment horizontal="center"/>
    </xf>
    <xf numFmtId="0" fontId="83" fillId="40" borderId="145" xfId="102" applyFont="1" applyFill="1" applyBorder="1" applyAlignment="1">
      <alignment horizontal="center"/>
    </xf>
    <xf numFmtId="1" fontId="83" fillId="39" borderId="146" xfId="102" applyNumberFormat="1" applyFont="1" applyFill="1" applyBorder="1" applyAlignment="1">
      <alignment horizontal="center"/>
    </xf>
    <xf numFmtId="1" fontId="83" fillId="41" borderId="130" xfId="102" applyNumberFormat="1" applyFont="1" applyFill="1" applyBorder="1" applyAlignment="1">
      <alignment horizontal="center"/>
    </xf>
    <xf numFmtId="0" fontId="79" fillId="15" borderId="52" xfId="102" applyFont="1" applyFill="1" applyBorder="1" applyAlignment="1"/>
    <xf numFmtId="0" fontId="79" fillId="15" borderId="52" xfId="102" applyFont="1" applyFill="1" applyBorder="1" applyAlignment="1">
      <alignment horizontal="left"/>
    </xf>
    <xf numFmtId="0" fontId="79" fillId="15" borderId="54" xfId="102" applyFont="1" applyFill="1" applyBorder="1" applyAlignment="1">
      <alignment horizontal="left"/>
    </xf>
    <xf numFmtId="2" fontId="83" fillId="39" borderId="147" xfId="102" applyNumberFormat="1" applyFont="1" applyFill="1" applyBorder="1" applyAlignment="1">
      <alignment horizontal="left"/>
    </xf>
    <xf numFmtId="2" fontId="83" fillId="41" borderId="131" xfId="102" applyNumberFormat="1" applyFont="1" applyFill="1" applyBorder="1" applyAlignment="1">
      <alignment horizontal="left"/>
    </xf>
    <xf numFmtId="0" fontId="79" fillId="15" borderId="54" xfId="102" applyFont="1" applyFill="1" applyBorder="1" applyAlignment="1"/>
    <xf numFmtId="0" fontId="79" fillId="15" borderId="0" xfId="102" applyFont="1" applyFill="1" applyAlignment="1"/>
    <xf numFmtId="2" fontId="83" fillId="39" borderId="147" xfId="102" applyNumberFormat="1" applyFont="1" applyFill="1" applyBorder="1" applyAlignment="1"/>
    <xf numFmtId="2" fontId="83" fillId="41" borderId="131" xfId="102" applyNumberFormat="1" applyFont="1" applyFill="1" applyBorder="1" applyAlignment="1"/>
    <xf numFmtId="0" fontId="82" fillId="15" borderId="0" xfId="102" applyFont="1" applyFill="1" applyAlignment="1">
      <alignment horizontal="center"/>
    </xf>
    <xf numFmtId="0" fontId="82" fillId="0" borderId="0" xfId="102" applyFont="1" applyAlignment="1">
      <alignment horizontal="center"/>
    </xf>
    <xf numFmtId="1" fontId="33" fillId="9" borderId="155" xfId="2" applyNumberFormat="1" applyFont="1" applyFill="1" applyBorder="1" applyAlignment="1">
      <alignment horizontal="center"/>
    </xf>
    <xf numFmtId="0" fontId="41" fillId="16" borderId="23" xfId="0" applyFont="1" applyFill="1" applyBorder="1" applyAlignment="1">
      <alignment horizontal="right"/>
    </xf>
    <xf numFmtId="2" fontId="33" fillId="9" borderId="156" xfId="2" applyNumberFormat="1" applyFont="1" applyFill="1" applyBorder="1" applyAlignment="1">
      <alignment horizontal="center"/>
    </xf>
    <xf numFmtId="2" fontId="33" fillId="9" borderId="157" xfId="2" applyNumberFormat="1" applyFont="1" applyFill="1" applyBorder="1" applyAlignment="1">
      <alignment horizontal="center"/>
    </xf>
    <xf numFmtId="0" fontId="33" fillId="15" borderId="0" xfId="2" applyNumberFormat="1" applyFont="1" applyFill="1" applyBorder="1" applyAlignment="1">
      <alignment horizontal="center"/>
    </xf>
    <xf numFmtId="2" fontId="33" fillId="9" borderId="155" xfId="2" applyNumberFormat="1" applyFont="1" applyFill="1" applyBorder="1" applyAlignment="1" applyProtection="1">
      <alignment horizontal="center"/>
      <protection locked="0"/>
    </xf>
    <xf numFmtId="2" fontId="33" fillId="9" borderId="156" xfId="2" applyNumberFormat="1" applyFont="1" applyFill="1" applyBorder="1" applyAlignment="1" applyProtection="1">
      <alignment horizontal="center"/>
      <protection locked="0"/>
    </xf>
    <xf numFmtId="2" fontId="33" fillId="9" borderId="157" xfId="2" applyNumberFormat="1" applyFont="1" applyFill="1" applyBorder="1" applyAlignment="1" applyProtection="1">
      <alignment horizontal="center"/>
      <protection locked="0"/>
    </xf>
    <xf numFmtId="2" fontId="33" fillId="9" borderId="158" xfId="2" applyNumberFormat="1" applyFont="1" applyFill="1" applyBorder="1" applyAlignment="1" applyProtection="1">
      <alignment horizontal="center"/>
      <protection locked="0"/>
    </xf>
    <xf numFmtId="2" fontId="33" fillId="9" borderId="159" xfId="2" applyNumberFormat="1" applyFont="1" applyFill="1" applyBorder="1" applyAlignment="1" applyProtection="1">
      <alignment horizontal="center"/>
      <protection locked="0"/>
    </xf>
    <xf numFmtId="0" fontId="97" fillId="11" borderId="27" xfId="4" applyFont="1" applyFill="1" applyBorder="1" applyAlignment="1">
      <alignment horizontal="right" vertical="center"/>
    </xf>
    <xf numFmtId="0" fontId="97" fillId="11" borderId="28" xfId="4" applyFont="1" applyFill="1" applyBorder="1" applyAlignment="1">
      <alignment horizontal="center" vertical="center" wrapText="1"/>
    </xf>
    <xf numFmtId="0" fontId="97" fillId="11" borderId="29" xfId="4" applyFont="1" applyFill="1" applyBorder="1" applyAlignment="1">
      <alignment horizontal="center" vertical="center" wrapText="1"/>
    </xf>
    <xf numFmtId="0" fontId="45" fillId="16" borderId="0" xfId="0" applyFont="1" applyFill="1" applyAlignment="1">
      <alignment vertical="center"/>
    </xf>
    <xf numFmtId="0" fontId="45" fillId="12" borderId="28" xfId="0" applyFont="1" applyFill="1" applyBorder="1" applyAlignment="1">
      <alignment horizontal="center"/>
    </xf>
    <xf numFmtId="0" fontId="45" fillId="12" borderId="29" xfId="0" applyFont="1" applyFill="1" applyBorder="1" applyAlignment="1">
      <alignment horizontal="center"/>
    </xf>
    <xf numFmtId="0" fontId="45" fillId="16" borderId="0" xfId="0" applyFont="1" applyFill="1"/>
    <xf numFmtId="0" fontId="60" fillId="15" borderId="0" xfId="67" applyFont="1" applyFill="1" applyBorder="1" applyAlignment="1">
      <alignment horizontal="center" vertical="center"/>
    </xf>
    <xf numFmtId="0" fontId="60" fillId="15" borderId="0" xfId="0" applyFont="1" applyFill="1" applyBorder="1" applyAlignment="1">
      <alignment vertical="center"/>
    </xf>
    <xf numFmtId="0" fontId="98" fillId="0" borderId="0" xfId="0" applyFont="1"/>
    <xf numFmtId="0" fontId="60" fillId="12" borderId="32" xfId="0" applyFont="1" applyFill="1" applyBorder="1" applyAlignment="1">
      <alignment vertical="center"/>
    </xf>
    <xf numFmtId="0" fontId="60" fillId="15" borderId="0" xfId="0" applyFont="1" applyFill="1" applyBorder="1" applyAlignment="1">
      <alignment horizontal="center"/>
    </xf>
    <xf numFmtId="0" fontId="60" fillId="23" borderId="32" xfId="0" applyFont="1" applyFill="1" applyBorder="1" applyAlignment="1">
      <alignment vertical="center"/>
    </xf>
    <xf numFmtId="0" fontId="60" fillId="0" borderId="0" xfId="0" applyFont="1"/>
    <xf numFmtId="0" fontId="99" fillId="15" borderId="0" xfId="0" applyFont="1" applyFill="1" applyBorder="1" applyAlignment="1">
      <alignment horizontal="center" vertical="center" wrapText="1"/>
    </xf>
    <xf numFmtId="0" fontId="99" fillId="15" borderId="0" xfId="0" applyFont="1" applyFill="1" applyBorder="1" applyAlignment="1">
      <alignment vertical="center"/>
    </xf>
    <xf numFmtId="0" fontId="99" fillId="15" borderId="0" xfId="0" applyFont="1" applyFill="1" applyBorder="1" applyAlignment="1">
      <alignment horizontal="center"/>
    </xf>
    <xf numFmtId="0" fontId="98" fillId="15" borderId="0" xfId="0" applyFont="1" applyFill="1" applyBorder="1" applyAlignment="1">
      <alignment vertical="center"/>
    </xf>
    <xf numFmtId="0" fontId="98" fillId="15" borderId="0" xfId="0" applyFont="1" applyFill="1" applyBorder="1"/>
    <xf numFmtId="0" fontId="61" fillId="15" borderId="0" xfId="0" applyFont="1" applyFill="1" applyBorder="1" applyAlignment="1">
      <alignment horizontal="right" vertical="center"/>
    </xf>
    <xf numFmtId="0" fontId="99" fillId="15" borderId="0" xfId="0" applyFont="1" applyFill="1" applyBorder="1" applyAlignment="1">
      <alignment horizontal="center" vertical="center"/>
    </xf>
    <xf numFmtId="0" fontId="60" fillId="15" borderId="0" xfId="0" applyFont="1" applyFill="1" applyBorder="1"/>
    <xf numFmtId="0" fontId="102" fillId="15" borderId="0" xfId="0" applyFont="1" applyFill="1" applyBorder="1" applyAlignment="1">
      <alignment horizontal="center" vertical="center"/>
    </xf>
    <xf numFmtId="0" fontId="103" fillId="15" borderId="0" xfId="0" applyFont="1" applyFill="1" applyBorder="1"/>
    <xf numFmtId="0" fontId="103" fillId="0" borderId="0" xfId="0" applyFont="1"/>
    <xf numFmtId="0" fontId="103" fillId="15" borderId="0" xfId="0" applyFont="1" applyFill="1" applyBorder="1" applyAlignment="1">
      <alignment vertical="top" wrapText="1"/>
    </xf>
    <xf numFmtId="0" fontId="103" fillId="0" borderId="0" xfId="0" applyFont="1" applyFill="1"/>
    <xf numFmtId="0" fontId="105" fillId="15" borderId="0" xfId="0" applyFont="1" applyFill="1" applyAlignment="1">
      <alignment horizontal="center" vertical="center"/>
    </xf>
    <xf numFmtId="0" fontId="105" fillId="15" borderId="0" xfId="0" applyFont="1" applyFill="1" applyBorder="1" applyAlignment="1">
      <alignment horizontal="center" vertical="center"/>
    </xf>
    <xf numFmtId="0" fontId="106" fillId="15" borderId="0" xfId="0" applyFont="1" applyFill="1" applyBorder="1" applyAlignment="1">
      <alignment horizontal="left" vertical="top" wrapText="1"/>
    </xf>
    <xf numFmtId="0" fontId="106" fillId="15" borderId="0" xfId="0" applyFont="1" applyFill="1" applyAlignment="1">
      <alignment horizontal="left" vertical="top" wrapText="1"/>
    </xf>
    <xf numFmtId="0" fontId="106" fillId="15" borderId="0" xfId="0" applyFont="1" applyFill="1"/>
    <xf numFmtId="0" fontId="107" fillId="15" borderId="0" xfId="67" applyFont="1" applyFill="1" applyBorder="1" applyAlignment="1">
      <alignment vertical="center"/>
    </xf>
    <xf numFmtId="0" fontId="106" fillId="15" borderId="0" xfId="0" applyFont="1" applyFill="1" applyBorder="1" applyAlignment="1">
      <alignment horizontal="center"/>
    </xf>
    <xf numFmtId="0" fontId="106" fillId="15" borderId="0" xfId="0" applyFont="1" applyFill="1" applyBorder="1" applyAlignment="1">
      <alignment vertical="top"/>
    </xf>
    <xf numFmtId="0" fontId="108" fillId="15" borderId="0" xfId="0" applyFont="1" applyFill="1" applyBorder="1" applyAlignment="1">
      <alignment horizontal="center" vertical="center"/>
    </xf>
    <xf numFmtId="0" fontId="106" fillId="15" borderId="0" xfId="0" applyFont="1" applyFill="1" applyBorder="1" applyAlignment="1">
      <alignment vertical="center" wrapText="1"/>
    </xf>
    <xf numFmtId="0" fontId="103" fillId="15" borderId="0" xfId="0" applyFont="1" applyFill="1" applyBorder="1" applyAlignment="1">
      <alignment vertical="center"/>
    </xf>
    <xf numFmtId="0" fontId="103" fillId="0" borderId="0" xfId="0" applyFont="1" applyAlignment="1">
      <alignment horizontal="left" vertical="center"/>
    </xf>
    <xf numFmtId="0" fontId="103" fillId="15" borderId="0" xfId="0" applyFont="1" applyFill="1" applyBorder="1" applyAlignment="1">
      <alignment horizontal="left" vertical="center"/>
    </xf>
    <xf numFmtId="0" fontId="103" fillId="15" borderId="0" xfId="0" applyFont="1" applyFill="1" applyAlignment="1">
      <alignment vertical="center"/>
    </xf>
    <xf numFmtId="0" fontId="106" fillId="0" borderId="0" xfId="0" applyFont="1"/>
    <xf numFmtId="0" fontId="106" fillId="15" borderId="0" xfId="0" applyFont="1" applyFill="1" applyBorder="1" applyAlignment="1">
      <alignment vertical="center"/>
    </xf>
    <xf numFmtId="0" fontId="106" fillId="15" borderId="0" xfId="0" applyFont="1" applyFill="1" applyBorder="1"/>
    <xf numFmtId="0" fontId="103" fillId="15" borderId="0" xfId="0" applyFont="1" applyFill="1" applyAlignment="1">
      <alignment horizontal="left" vertical="center"/>
    </xf>
    <xf numFmtId="0" fontId="103" fillId="42" borderId="0" xfId="0" applyFont="1" applyFill="1" applyBorder="1" applyAlignment="1">
      <alignment horizontal="center" vertical="center"/>
    </xf>
    <xf numFmtId="0" fontId="103" fillId="42" borderId="0" xfId="0" applyFont="1" applyFill="1" applyBorder="1" applyAlignment="1">
      <alignment vertical="center"/>
    </xf>
    <xf numFmtId="0" fontId="106" fillId="42" borderId="0" xfId="0" applyFont="1" applyFill="1" applyBorder="1"/>
    <xf numFmtId="0" fontId="103" fillId="0" borderId="0" xfId="0" applyFont="1" applyAlignment="1">
      <alignment vertical="center"/>
    </xf>
    <xf numFmtId="0" fontId="103" fillId="45" borderId="0" xfId="0" applyFont="1" applyFill="1" applyBorder="1" applyAlignment="1">
      <alignment vertical="center"/>
    </xf>
    <xf numFmtId="0" fontId="103" fillId="45" borderId="0" xfId="0" applyFont="1" applyFill="1" applyBorder="1" applyAlignment="1">
      <alignment horizontal="left" vertical="center"/>
    </xf>
    <xf numFmtId="0" fontId="103" fillId="15" borderId="0" xfId="0" applyFont="1" applyFill="1" applyBorder="1" applyAlignment="1">
      <alignment horizontal="center" vertical="center"/>
    </xf>
    <xf numFmtId="0" fontId="104" fillId="15" borderId="0" xfId="0" applyFont="1" applyFill="1" applyBorder="1" applyAlignment="1">
      <alignment horizontal="right" vertical="center"/>
    </xf>
    <xf numFmtId="0" fontId="104" fillId="15" borderId="0" xfId="0" applyFont="1" applyFill="1" applyBorder="1" applyAlignment="1">
      <alignment vertical="center"/>
    </xf>
    <xf numFmtId="0" fontId="103" fillId="15" borderId="0" xfId="0" applyFont="1" applyFill="1" applyBorder="1" applyAlignment="1">
      <alignment horizontal="right" vertical="center"/>
    </xf>
    <xf numFmtId="0" fontId="106" fillId="15" borderId="0" xfId="0" applyFont="1" applyFill="1" applyBorder="1" applyAlignment="1">
      <alignment horizontal="left" vertical="center" wrapText="1"/>
    </xf>
    <xf numFmtId="0" fontId="106" fillId="15" borderId="0" xfId="0" applyFont="1" applyFill="1" applyBorder="1" applyAlignment="1">
      <alignment vertical="top" wrapText="1"/>
    </xf>
    <xf numFmtId="0" fontId="61" fillId="15" borderId="0" xfId="0" applyFont="1" applyFill="1" applyBorder="1" applyAlignment="1">
      <alignment vertical="center" wrapText="1"/>
    </xf>
    <xf numFmtId="0" fontId="106" fillId="0" borderId="0" xfId="0" applyFont="1" applyBorder="1"/>
    <xf numFmtId="0" fontId="107" fillId="15" borderId="0" xfId="67" applyFont="1" applyFill="1" applyBorder="1" applyAlignment="1">
      <alignment horizontal="center" vertical="center"/>
    </xf>
    <xf numFmtId="0" fontId="61" fillId="15" borderId="0" xfId="0" applyFont="1" applyFill="1" applyBorder="1" applyAlignment="1">
      <alignment horizontal="center" vertical="center" wrapText="1"/>
    </xf>
    <xf numFmtId="0" fontId="61" fillId="15" borderId="0" xfId="0" applyFont="1" applyFill="1" applyBorder="1" applyAlignment="1">
      <alignment vertical="center"/>
    </xf>
    <xf numFmtId="0" fontId="103" fillId="42" borderId="0" xfId="0" applyFont="1" applyFill="1" applyBorder="1" applyAlignment="1">
      <alignment horizontal="right" vertical="center"/>
    </xf>
    <xf numFmtId="1" fontId="83" fillId="39" borderId="0" xfId="102" applyNumberFormat="1" applyFont="1" applyFill="1" applyBorder="1" applyAlignment="1">
      <alignment horizontal="center"/>
    </xf>
    <xf numFmtId="0" fontId="83" fillId="40" borderId="13" xfId="102" applyFont="1" applyFill="1" applyBorder="1" applyAlignment="1">
      <alignment horizontal="center"/>
    </xf>
    <xf numFmtId="1" fontId="83" fillId="41" borderId="14" xfId="102" applyNumberFormat="1" applyFont="1" applyFill="1" applyBorder="1" applyAlignment="1">
      <alignment horizontal="center"/>
    </xf>
    <xf numFmtId="0" fontId="80" fillId="39" borderId="146" xfId="102" applyFont="1" applyFill="1" applyBorder="1" applyAlignment="1"/>
    <xf numFmtId="0" fontId="80" fillId="39" borderId="0" xfId="102" applyFont="1" applyFill="1" applyBorder="1" applyAlignment="1"/>
    <xf numFmtId="0" fontId="80" fillId="39" borderId="147" xfId="102" applyFont="1" applyFill="1" applyBorder="1" applyAlignment="1"/>
    <xf numFmtId="0" fontId="32" fillId="15" borderId="20" xfId="0" applyFont="1" applyFill="1" applyBorder="1" applyAlignment="1">
      <alignment horizontal="right"/>
    </xf>
    <xf numFmtId="2" fontId="33" fillId="15" borderId="0" xfId="2" applyNumberFormat="1" applyFont="1" applyFill="1" applyBorder="1" applyAlignment="1" applyProtection="1">
      <alignment horizontal="center"/>
      <protection locked="0"/>
    </xf>
    <xf numFmtId="2" fontId="33" fillId="15" borderId="0" xfId="2" applyNumberFormat="1" applyFont="1" applyFill="1" applyBorder="1" applyAlignment="1" applyProtection="1">
      <protection locked="0"/>
    </xf>
    <xf numFmtId="0" fontId="110" fillId="16" borderId="0" xfId="0" applyFont="1" applyFill="1" applyAlignment="1">
      <alignment horizontal="center"/>
    </xf>
    <xf numFmtId="0" fontId="110" fillId="16" borderId="0" xfId="0" applyFont="1" applyFill="1"/>
    <xf numFmtId="0" fontId="94" fillId="12" borderId="27" xfId="0" applyFont="1" applyFill="1" applyBorder="1" applyAlignment="1">
      <alignment horizontal="center"/>
    </xf>
    <xf numFmtId="0" fontId="45" fillId="12" borderId="27" xfId="0" applyFont="1" applyFill="1" applyBorder="1" applyAlignment="1">
      <alignment horizontal="center"/>
    </xf>
    <xf numFmtId="2" fontId="33" fillId="9" borderId="31" xfId="2" applyNumberFormat="1" applyFont="1" applyFill="1" applyBorder="1" applyAlignment="1" applyProtection="1">
      <alignment horizontal="center"/>
      <protection locked="0"/>
    </xf>
    <xf numFmtId="2" fontId="33" fillId="9" borderId="32" xfId="2" applyNumberFormat="1" applyFont="1" applyFill="1" applyBorder="1" applyAlignment="1" applyProtection="1">
      <alignment horizontal="center"/>
      <protection locked="0"/>
    </xf>
    <xf numFmtId="2" fontId="33" fillId="9" borderId="32" xfId="2" applyNumberFormat="1" applyFont="1" applyFill="1" applyBorder="1" applyAlignment="1" applyProtection="1">
      <protection locked="0"/>
    </xf>
    <xf numFmtId="2" fontId="33" fillId="9" borderId="33" xfId="2" applyNumberFormat="1" applyFont="1" applyFill="1" applyBorder="1" applyAlignment="1" applyProtection="1">
      <alignment horizontal="center"/>
      <protection locked="0"/>
    </xf>
    <xf numFmtId="0" fontId="94" fillId="40" borderId="132" xfId="0" applyFont="1" applyFill="1" applyBorder="1" applyAlignment="1">
      <alignment horizontal="center"/>
    </xf>
    <xf numFmtId="2" fontId="33" fillId="40" borderId="28" xfId="2" applyNumberFormat="1" applyFont="1" applyFill="1" applyBorder="1" applyAlignment="1" applyProtection="1">
      <alignment horizontal="center"/>
      <protection locked="0"/>
    </xf>
    <xf numFmtId="2" fontId="33" fillId="40" borderId="29" xfId="2" applyNumberFormat="1" applyFont="1" applyFill="1" applyBorder="1" applyAlignment="1" applyProtection="1">
      <alignment horizontal="center"/>
      <protection locked="0"/>
    </xf>
    <xf numFmtId="2" fontId="33" fillId="40" borderId="162" xfId="2" applyNumberFormat="1" applyFont="1" applyFill="1" applyBorder="1" applyAlignment="1" applyProtection="1">
      <alignment horizontal="center"/>
      <protection locked="0"/>
    </xf>
    <xf numFmtId="2" fontId="33" fillId="9" borderId="163" xfId="2" applyNumberFormat="1" applyFont="1" applyFill="1" applyBorder="1" applyAlignment="1" applyProtection="1">
      <alignment horizontal="center"/>
      <protection locked="0"/>
    </xf>
    <xf numFmtId="2" fontId="33" fillId="9" borderId="148" xfId="2" applyNumberFormat="1" applyFont="1" applyFill="1" applyBorder="1" applyAlignment="1" applyProtection="1">
      <alignment horizontal="center"/>
      <protection locked="0"/>
    </xf>
    <xf numFmtId="0" fontId="48" fillId="15" borderId="20" xfId="0" applyFont="1" applyFill="1" applyBorder="1" applyAlignment="1">
      <alignment horizontal="right"/>
    </xf>
    <xf numFmtId="2" fontId="71" fillId="15" borderId="0" xfId="5" applyNumberFormat="1" applyFont="1" applyFill="1" applyBorder="1" applyAlignment="1">
      <alignment horizontal="left" vertical="top" wrapText="1"/>
    </xf>
    <xf numFmtId="0" fontId="48" fillId="15" borderId="0" xfId="0" applyFont="1" applyFill="1"/>
    <xf numFmtId="2" fontId="33" fillId="9" borderId="0" xfId="2" applyNumberFormat="1" applyFont="1" applyFill="1" applyBorder="1" applyAlignment="1" applyProtection="1">
      <alignment horizontal="left"/>
      <protection locked="0"/>
    </xf>
    <xf numFmtId="2" fontId="33" fillId="9" borderId="32" xfId="2" applyNumberFormat="1" applyFont="1" applyFill="1" applyBorder="1" applyAlignment="1" applyProtection="1">
      <alignment horizontal="left"/>
      <protection locked="0"/>
    </xf>
    <xf numFmtId="2" fontId="33" fillId="9" borderId="164" xfId="2" applyNumberFormat="1" applyFont="1" applyFill="1" applyBorder="1" applyAlignment="1" applyProtection="1">
      <alignment horizontal="center"/>
      <protection locked="0"/>
    </xf>
    <xf numFmtId="0" fontId="48" fillId="16" borderId="23" xfId="0" applyFont="1" applyFill="1" applyBorder="1" applyAlignment="1">
      <alignment horizontal="right"/>
    </xf>
    <xf numFmtId="2" fontId="71" fillId="18" borderId="158" xfId="5" applyNumberFormat="1" applyFont="1" applyFill="1" applyBorder="1" applyAlignment="1">
      <alignment horizontal="left" vertical="top" wrapText="1"/>
    </xf>
    <xf numFmtId="2" fontId="71" fillId="18" borderId="159" xfId="5" applyNumberFormat="1" applyFont="1" applyFill="1" applyBorder="1" applyAlignment="1">
      <alignment horizontal="left" vertical="top" wrapText="1"/>
    </xf>
    <xf numFmtId="0" fontId="33" fillId="0" borderId="0" xfId="105" applyFont="1" applyAlignment="1">
      <alignment vertical="center"/>
    </xf>
    <xf numFmtId="0" fontId="113" fillId="0" borderId="0" xfId="105" applyFont="1" applyAlignment="1">
      <alignment horizontal="center" vertical="center"/>
    </xf>
    <xf numFmtId="0" fontId="33" fillId="0" borderId="165" xfId="105" applyFont="1" applyBorder="1" applyAlignment="1">
      <alignment horizontal="left" vertical="center"/>
    </xf>
    <xf numFmtId="0" fontId="111" fillId="0" borderId="166" xfId="105" applyFont="1" applyBorder="1" applyAlignment="1">
      <alignment vertical="center"/>
    </xf>
    <xf numFmtId="0" fontId="111" fillId="0" borderId="33" xfId="105" applyFont="1" applyBorder="1" applyAlignment="1">
      <alignment vertical="center"/>
    </xf>
    <xf numFmtId="0" fontId="33" fillId="0" borderId="0" xfId="105" applyFont="1" applyAlignment="1">
      <alignment horizontal="center" vertical="center"/>
    </xf>
    <xf numFmtId="0" fontId="113" fillId="32" borderId="27" xfId="105" applyFont="1" applyFill="1" applyBorder="1" applyAlignment="1">
      <alignment horizontal="center" vertical="center"/>
    </xf>
    <xf numFmtId="0" fontId="113" fillId="32" borderId="28" xfId="105" applyFont="1" applyFill="1" applyBorder="1" applyAlignment="1">
      <alignment horizontal="center" vertical="center"/>
    </xf>
    <xf numFmtId="0" fontId="113" fillId="32" borderId="29" xfId="105" applyFont="1" applyFill="1" applyBorder="1" applyAlignment="1">
      <alignment horizontal="center" vertical="center"/>
    </xf>
    <xf numFmtId="0" fontId="33" fillId="0" borderId="169" xfId="105" applyFont="1" applyBorder="1" applyAlignment="1">
      <alignment horizontal="center" vertical="center"/>
    </xf>
    <xf numFmtId="0" fontId="33" fillId="0" borderId="168" xfId="105" applyFont="1" applyBorder="1" applyAlignment="1">
      <alignment horizontal="center" vertical="center"/>
    </xf>
    <xf numFmtId="0" fontId="33" fillId="0" borderId="167" xfId="105" applyFont="1" applyBorder="1" applyAlignment="1">
      <alignment horizontal="left" vertical="center"/>
    </xf>
    <xf numFmtId="3" fontId="33" fillId="0" borderId="165" xfId="105" applyNumberFormat="1" applyFont="1" applyBorder="1" applyAlignment="1">
      <alignment horizontal="left" vertical="center"/>
    </xf>
    <xf numFmtId="0" fontId="33" fillId="38" borderId="169" xfId="105" applyFont="1" applyFill="1" applyBorder="1" applyAlignment="1">
      <alignment horizontal="center" vertical="center"/>
    </xf>
    <xf numFmtId="0" fontId="33" fillId="38" borderId="165" xfId="105" applyFont="1" applyFill="1" applyBorder="1" applyAlignment="1">
      <alignment horizontal="left" vertical="center"/>
    </xf>
    <xf numFmtId="0" fontId="111" fillId="0" borderId="165" xfId="105" applyFont="1" applyBorder="1" applyAlignment="1">
      <alignment horizontal="left" vertical="center"/>
    </xf>
    <xf numFmtId="0" fontId="48" fillId="0" borderId="33" xfId="105" applyFont="1" applyBorder="1" applyAlignment="1">
      <alignment vertical="center"/>
    </xf>
    <xf numFmtId="0" fontId="48" fillId="0" borderId="166" xfId="105" applyFont="1" applyBorder="1" applyAlignment="1">
      <alignment vertical="center"/>
    </xf>
    <xf numFmtId="49" fontId="33" fillId="0" borderId="165" xfId="105" applyNumberFormat="1" applyFont="1" applyBorder="1" applyAlignment="1">
      <alignment horizontal="left" vertical="center"/>
    </xf>
    <xf numFmtId="0" fontId="33" fillId="0" borderId="170" xfId="105" applyFont="1" applyBorder="1" applyAlignment="1">
      <alignment horizontal="center" vertical="center"/>
    </xf>
    <xf numFmtId="0" fontId="33" fillId="0" borderId="171" xfId="105" applyFont="1" applyBorder="1" applyAlignment="1">
      <alignment horizontal="left" vertical="center"/>
    </xf>
    <xf numFmtId="0" fontId="108" fillId="15" borderId="133" xfId="0" applyFont="1" applyFill="1" applyBorder="1" applyAlignment="1">
      <alignment horizontal="center" vertical="center"/>
    </xf>
    <xf numFmtId="0" fontId="115" fillId="0" borderId="0" xfId="0" applyFont="1" applyFill="1" applyBorder="1"/>
    <xf numFmtId="0" fontId="116" fillId="15" borderId="0" xfId="0" applyFont="1" applyFill="1" applyBorder="1" applyAlignment="1" applyProtection="1">
      <alignment horizontal="left"/>
    </xf>
    <xf numFmtId="0" fontId="117" fillId="15" borderId="0" xfId="0" applyFont="1" applyFill="1" applyBorder="1" applyAlignment="1" applyProtection="1">
      <alignment horizontal="center"/>
    </xf>
    <xf numFmtId="0" fontId="118" fillId="15" borderId="0" xfId="0" applyFont="1" applyFill="1" applyBorder="1"/>
    <xf numFmtId="0" fontId="118" fillId="0" borderId="0" xfId="0" applyFont="1" applyFill="1" applyBorder="1"/>
    <xf numFmtId="0" fontId="106" fillId="0" borderId="0" xfId="0" applyFont="1" applyFill="1" applyBorder="1"/>
    <xf numFmtId="0" fontId="116" fillId="15" borderId="0" xfId="16" applyFont="1" applyFill="1" applyBorder="1" applyProtection="1"/>
    <xf numFmtId="0" fontId="120" fillId="15" borderId="0" xfId="16" applyFont="1" applyFill="1" applyBorder="1" applyProtection="1"/>
    <xf numFmtId="0" fontId="121" fillId="15" borderId="0" xfId="16" applyFont="1" applyFill="1" applyBorder="1" applyProtection="1"/>
    <xf numFmtId="0" fontId="122" fillId="15" borderId="0" xfId="0" applyFont="1" applyFill="1" applyBorder="1"/>
    <xf numFmtId="0" fontId="116" fillId="15" borderId="0" xfId="14" applyFont="1" applyFill="1" applyBorder="1"/>
    <xf numFmtId="0" fontId="125" fillId="15" borderId="0" xfId="14" applyFont="1" applyFill="1" applyBorder="1"/>
    <xf numFmtId="0" fontId="106" fillId="15" borderId="0" xfId="0" applyFont="1" applyFill="1" applyBorder="1" applyAlignment="1">
      <alignment horizontal="left"/>
    </xf>
    <xf numFmtId="0" fontId="106" fillId="15" borderId="0" xfId="0" applyFont="1" applyFill="1" applyBorder="1" applyAlignment="1">
      <alignment wrapText="1"/>
    </xf>
    <xf numFmtId="0" fontId="106" fillId="15" borderId="0" xfId="0" applyFont="1" applyFill="1" applyBorder="1" applyAlignment="1"/>
    <xf numFmtId="0" fontId="129" fillId="0" borderId="0" xfId="0" applyFont="1"/>
    <xf numFmtId="0" fontId="126" fillId="15" borderId="0" xfId="0" applyFont="1" applyFill="1" applyBorder="1" applyAlignment="1"/>
    <xf numFmtId="0" fontId="98" fillId="15" borderId="0" xfId="0" applyFont="1" applyFill="1" applyBorder="1" applyAlignment="1"/>
    <xf numFmtId="0" fontId="98" fillId="0" borderId="0" xfId="0" applyFont="1" applyFill="1" applyBorder="1"/>
    <xf numFmtId="0" fontId="115" fillId="15" borderId="0" xfId="0" applyFont="1" applyFill="1" applyBorder="1"/>
    <xf numFmtId="0" fontId="32" fillId="0" borderId="172" xfId="0" applyFont="1" applyBorder="1" applyAlignment="1">
      <alignment vertical="center"/>
    </xf>
    <xf numFmtId="0" fontId="48" fillId="0" borderId="39" xfId="0" applyFont="1" applyBorder="1" applyAlignment="1">
      <alignment vertical="center"/>
    </xf>
    <xf numFmtId="0" fontId="32" fillId="0" borderId="43" xfId="0" applyFont="1" applyBorder="1" applyAlignment="1">
      <alignment vertical="center"/>
    </xf>
    <xf numFmtId="0" fontId="94" fillId="28" borderId="42" xfId="3" applyFont="1" applyFill="1" applyBorder="1" applyAlignment="1">
      <alignment vertical="center" wrapText="1"/>
    </xf>
    <xf numFmtId="0" fontId="32" fillId="0" borderId="41" xfId="0" applyFont="1" applyBorder="1" applyAlignment="1">
      <alignment vertical="center"/>
    </xf>
    <xf numFmtId="0" fontId="93" fillId="14" borderId="177" xfId="3" applyFont="1" applyFill="1" applyBorder="1" applyAlignment="1">
      <alignment horizontal="center" vertical="center"/>
    </xf>
    <xf numFmtId="0" fontId="49" fillId="0" borderId="180" xfId="7" applyFont="1" applyBorder="1" applyAlignment="1">
      <alignment horizontal="center" vertical="center"/>
    </xf>
    <xf numFmtId="0" fontId="32" fillId="14" borderId="178" xfId="9" applyFont="1" applyFill="1" applyBorder="1" applyAlignment="1">
      <alignment vertical="center"/>
    </xf>
    <xf numFmtId="0" fontId="32" fillId="14" borderId="179" xfId="9" applyFont="1" applyFill="1" applyBorder="1" applyAlignment="1">
      <alignment vertical="center"/>
    </xf>
    <xf numFmtId="0" fontId="49" fillId="0" borderId="180" xfId="0" applyFont="1" applyBorder="1" applyAlignment="1">
      <alignment horizontal="center" vertical="center"/>
    </xf>
    <xf numFmtId="0" fontId="49" fillId="15" borderId="180" xfId="0" applyFont="1" applyFill="1" applyBorder="1" applyAlignment="1">
      <alignment horizontal="center" vertical="center"/>
    </xf>
    <xf numFmtId="0" fontId="88" fillId="15" borderId="180" xfId="0" applyFont="1" applyFill="1" applyBorder="1" applyAlignment="1">
      <alignment horizontal="center" vertical="center"/>
    </xf>
    <xf numFmtId="0" fontId="32" fillId="14" borderId="181" xfId="9" applyFont="1" applyFill="1" applyBorder="1" applyAlignment="1">
      <alignment vertical="center"/>
    </xf>
    <xf numFmtId="0" fontId="32" fillId="14" borderId="182" xfId="9" applyFont="1" applyFill="1" applyBorder="1" applyAlignment="1">
      <alignment vertical="center"/>
    </xf>
    <xf numFmtId="0" fontId="49" fillId="0" borderId="183" xfId="0" applyFont="1" applyBorder="1" applyAlignment="1">
      <alignment horizontal="center" vertical="center"/>
    </xf>
    <xf numFmtId="0" fontId="93" fillId="10" borderId="177" xfId="3" applyFont="1" applyFill="1" applyBorder="1" applyAlignment="1">
      <alignment horizontal="center" vertical="center"/>
    </xf>
    <xf numFmtId="0" fontId="74" fillId="0" borderId="180" xfId="7" applyFont="1" applyBorder="1" applyAlignment="1">
      <alignment horizontal="center" vertical="center"/>
    </xf>
    <xf numFmtId="0" fontId="32" fillId="10" borderId="178" xfId="9" applyFont="1" applyFill="1" applyBorder="1" applyAlignment="1">
      <alignment vertical="center"/>
    </xf>
    <xf numFmtId="0" fontId="32" fillId="10" borderId="179" xfId="9" applyFont="1" applyFill="1" applyBorder="1" applyAlignment="1">
      <alignment vertical="center"/>
    </xf>
    <xf numFmtId="0" fontId="45" fillId="0" borderId="180" xfId="0" applyFont="1" applyFill="1" applyBorder="1" applyAlignment="1">
      <alignment horizontal="center" vertical="center"/>
    </xf>
    <xf numFmtId="0" fontId="91" fillId="10" borderId="178" xfId="9" applyFont="1" applyFill="1" applyBorder="1" applyAlignment="1">
      <alignment vertical="center"/>
    </xf>
    <xf numFmtId="0" fontId="91" fillId="10" borderId="179" xfId="9" applyFont="1" applyFill="1" applyBorder="1" applyAlignment="1">
      <alignment vertical="center"/>
    </xf>
    <xf numFmtId="0" fontId="90" fillId="10" borderId="178" xfId="9" applyFont="1" applyFill="1" applyBorder="1" applyAlignment="1">
      <alignment vertical="center"/>
    </xf>
    <xf numFmtId="0" fontId="32" fillId="10" borderId="184" xfId="9" applyFont="1" applyFill="1" applyBorder="1" applyAlignment="1">
      <alignment vertical="center"/>
    </xf>
    <xf numFmtId="0" fontId="32" fillId="10" borderId="185" xfId="9" applyFont="1" applyFill="1" applyBorder="1" applyAlignment="1">
      <alignment vertical="center"/>
    </xf>
    <xf numFmtId="0" fontId="45" fillId="0" borderId="186" xfId="0" applyFont="1" applyFill="1" applyBorder="1" applyAlignment="1">
      <alignment horizontal="center" vertical="center"/>
    </xf>
    <xf numFmtId="0" fontId="93" fillId="28" borderId="177" xfId="3" applyFont="1" applyFill="1" applyBorder="1" applyAlignment="1">
      <alignment horizontal="center" vertical="center" wrapText="1"/>
    </xf>
    <xf numFmtId="0" fontId="32" fillId="28" borderId="178" xfId="0" applyFont="1" applyFill="1" applyBorder="1" applyAlignment="1">
      <alignment vertical="center"/>
    </xf>
    <xf numFmtId="0" fontId="32" fillId="28" borderId="179" xfId="0" applyFont="1" applyFill="1" applyBorder="1" applyAlignment="1">
      <alignment vertical="center"/>
    </xf>
    <xf numFmtId="0" fontId="98" fillId="15" borderId="188" xfId="0" applyFont="1" applyFill="1" applyBorder="1"/>
    <xf numFmtId="0" fontId="60" fillId="15" borderId="190" xfId="0" applyFont="1" applyFill="1" applyBorder="1" applyAlignment="1">
      <alignment vertical="center"/>
    </xf>
    <xf numFmtId="0" fontId="60" fillId="15" borderId="43" xfId="0" applyFont="1" applyFill="1" applyBorder="1" applyAlignment="1">
      <alignment horizontal="right" vertical="center"/>
    </xf>
    <xf numFmtId="0" fontId="79" fillId="15" borderId="130" xfId="102" applyFont="1" applyFill="1" applyBorder="1" applyAlignment="1">
      <alignment horizontal="center"/>
    </xf>
    <xf numFmtId="0" fontId="79" fillId="15" borderId="52" xfId="102" applyFont="1" applyFill="1" applyBorder="1" applyAlignment="1">
      <alignment horizontal="center"/>
    </xf>
    <xf numFmtId="0" fontId="82" fillId="39" borderId="191" xfId="102" applyFont="1" applyFill="1" applyBorder="1" applyAlignment="1">
      <alignment horizontal="center" vertical="center" shrinkToFit="1"/>
    </xf>
    <xf numFmtId="0" fontId="134" fillId="15" borderId="10" xfId="0" applyFont="1" applyFill="1" applyBorder="1" applyAlignment="1">
      <alignment horizontal="center" vertical="center" wrapText="1" readingOrder="1"/>
    </xf>
    <xf numFmtId="0" fontId="135" fillId="15" borderId="10" xfId="0" applyFont="1" applyFill="1" applyBorder="1" applyAlignment="1">
      <alignment horizontal="center" vertical="center" wrapText="1" readingOrder="1"/>
    </xf>
    <xf numFmtId="0" fontId="136" fillId="15" borderId="10" xfId="0" applyFont="1" applyFill="1" applyBorder="1" applyAlignment="1">
      <alignment horizontal="center" vertical="center" wrapText="1" readingOrder="1"/>
    </xf>
    <xf numFmtId="0" fontId="114" fillId="34" borderId="0" xfId="0" applyFont="1" applyFill="1" applyBorder="1" applyAlignment="1" applyProtection="1">
      <alignment horizontal="center" vertical="center"/>
    </xf>
    <xf numFmtId="0" fontId="131" fillId="15" borderId="0" xfId="0" applyFont="1" applyFill="1" applyBorder="1" applyAlignment="1">
      <alignment horizontal="center" vertical="center"/>
    </xf>
    <xf numFmtId="0" fontId="123" fillId="15" borderId="0" xfId="16" applyFont="1" applyFill="1" applyBorder="1" applyAlignment="1" applyProtection="1">
      <alignment horizontal="left" wrapText="1" indent="3"/>
    </xf>
    <xf numFmtId="0" fontId="106" fillId="15" borderId="0" xfId="9" applyFont="1" applyFill="1" applyBorder="1" applyAlignment="1" applyProtection="1">
      <alignment horizontal="left" vertical="center" wrapText="1" shrinkToFit="1"/>
    </xf>
    <xf numFmtId="0" fontId="130" fillId="34" borderId="0" xfId="0" applyFont="1" applyFill="1" applyBorder="1" applyAlignment="1" applyProtection="1">
      <alignment horizontal="center" wrapText="1"/>
    </xf>
    <xf numFmtId="0" fontId="34" fillId="17" borderId="8" xfId="8" applyFont="1" applyFill="1" applyBorder="1" applyAlignment="1">
      <alignment horizontal="left"/>
    </xf>
    <xf numFmtId="0" fontId="34" fillId="17" borderId="9" xfId="8" applyFont="1" applyFill="1" applyBorder="1" applyAlignment="1">
      <alignment horizontal="left"/>
    </xf>
    <xf numFmtId="0" fontId="34" fillId="17" borderId="21" xfId="8" applyFont="1" applyFill="1" applyBorder="1" applyAlignment="1">
      <alignment horizontal="left"/>
    </xf>
    <xf numFmtId="0" fontId="34" fillId="17" borderId="6" xfId="8" applyFont="1" applyFill="1" applyBorder="1" applyAlignment="1">
      <alignment horizontal="left"/>
    </xf>
    <xf numFmtId="0" fontId="34" fillId="17" borderId="7" xfId="8" applyFont="1" applyFill="1" applyBorder="1" applyAlignment="1">
      <alignment horizontal="left"/>
    </xf>
    <xf numFmtId="0" fontId="34" fillId="17" borderId="22" xfId="8" applyFont="1" applyFill="1" applyBorder="1" applyAlignment="1">
      <alignment horizontal="left"/>
    </xf>
    <xf numFmtId="0" fontId="37" fillId="19" borderId="17" xfId="6" applyFont="1" applyFill="1" applyBorder="1" applyAlignment="1">
      <alignment horizontal="center"/>
    </xf>
    <xf numFmtId="0" fontId="37" fillId="19" borderId="18" xfId="6" applyFont="1" applyFill="1" applyBorder="1" applyAlignment="1">
      <alignment horizontal="center"/>
    </xf>
    <xf numFmtId="0" fontId="37" fillId="19" borderId="19" xfId="6" applyFont="1" applyFill="1" applyBorder="1" applyAlignment="1">
      <alignment horizontal="center"/>
    </xf>
    <xf numFmtId="0" fontId="109" fillId="19" borderId="17" xfId="6" applyFont="1" applyFill="1" applyBorder="1" applyAlignment="1">
      <alignment horizontal="center"/>
    </xf>
    <xf numFmtId="0" fontId="109" fillId="19" borderId="18" xfId="6" applyFont="1" applyFill="1" applyBorder="1" applyAlignment="1">
      <alignment horizontal="center"/>
    </xf>
    <xf numFmtId="0" fontId="109" fillId="19" borderId="19" xfId="6" applyFont="1" applyFill="1" applyBorder="1" applyAlignment="1">
      <alignment horizontal="center"/>
    </xf>
    <xf numFmtId="0" fontId="34" fillId="17" borderId="24" xfId="8" applyFont="1" applyFill="1" applyBorder="1" applyAlignment="1">
      <alignment horizontal="center"/>
    </xf>
    <xf numFmtId="0" fontId="34" fillId="17" borderId="25" xfId="8" applyFont="1" applyFill="1" applyBorder="1" applyAlignment="1">
      <alignment horizontal="center"/>
    </xf>
    <xf numFmtId="0" fontId="34" fillId="17" borderId="26" xfId="8" applyFont="1" applyFill="1" applyBorder="1" applyAlignment="1">
      <alignment horizontal="center"/>
    </xf>
    <xf numFmtId="0" fontId="32" fillId="28" borderId="178" xfId="0" applyFont="1" applyFill="1" applyBorder="1" applyAlignment="1">
      <alignment vertical="center"/>
    </xf>
    <xf numFmtId="0" fontId="32" fillId="28" borderId="179" xfId="0" applyFont="1" applyFill="1" applyBorder="1" applyAlignment="1">
      <alignment vertical="center"/>
    </xf>
    <xf numFmtId="0" fontId="32" fillId="28" borderId="181" xfId="0" applyFont="1" applyFill="1" applyBorder="1" applyAlignment="1">
      <alignment vertical="center"/>
    </xf>
    <xf numFmtId="0" fontId="32" fillId="28" borderId="182" xfId="0" applyFont="1" applyFill="1" applyBorder="1" applyAlignment="1">
      <alignment vertical="center"/>
    </xf>
    <xf numFmtId="0" fontId="35" fillId="0" borderId="178" xfId="0" applyFont="1" applyBorder="1" applyAlignment="1">
      <alignment vertical="center"/>
    </xf>
    <xf numFmtId="0" fontId="35" fillId="0" borderId="179" xfId="0" applyFont="1" applyBorder="1" applyAlignment="1">
      <alignment vertical="center"/>
    </xf>
    <xf numFmtId="0" fontId="52" fillId="12" borderId="178" xfId="9" applyFont="1" applyFill="1" applyBorder="1" applyAlignment="1">
      <alignment horizontal="center" vertical="center"/>
    </xf>
    <xf numFmtId="0" fontId="52" fillId="12" borderId="179" xfId="9" applyFont="1" applyFill="1" applyBorder="1" applyAlignment="1">
      <alignment horizontal="center" vertical="center"/>
    </xf>
    <xf numFmtId="0" fontId="52" fillId="12" borderId="180" xfId="9" applyFont="1" applyFill="1" applyBorder="1" applyAlignment="1">
      <alignment horizontal="center" vertical="center"/>
    </xf>
    <xf numFmtId="0" fontId="92" fillId="10" borderId="175" xfId="6" applyFont="1" applyFill="1" applyBorder="1" applyAlignment="1">
      <alignment horizontal="center" vertical="center"/>
    </xf>
    <xf numFmtId="0" fontId="92" fillId="10" borderId="176" xfId="6" applyFont="1" applyFill="1" applyBorder="1" applyAlignment="1">
      <alignment horizontal="center" vertical="center"/>
    </xf>
    <xf numFmtId="0" fontId="96" fillId="15" borderId="0" xfId="6" applyFont="1" applyFill="1" applyBorder="1" applyAlignment="1">
      <alignment horizontal="center" vertical="center" wrapText="1"/>
    </xf>
    <xf numFmtId="0" fontId="96" fillId="15" borderId="0" xfId="6" applyFont="1" applyFill="1" applyBorder="1" applyAlignment="1">
      <alignment horizontal="center" vertical="center"/>
    </xf>
    <xf numFmtId="0" fontId="77" fillId="7" borderId="50" xfId="8" applyFont="1" applyBorder="1" applyAlignment="1" applyProtection="1">
      <alignment vertical="center"/>
      <protection locked="0"/>
    </xf>
    <xf numFmtId="0" fontId="77" fillId="7" borderId="50" xfId="8" applyFont="1" applyBorder="1" applyAlignment="1" applyProtection="1">
      <alignment horizontal="left" vertical="center"/>
      <protection locked="0"/>
    </xf>
    <xf numFmtId="0" fontId="77" fillId="7" borderId="121" xfId="8" applyFont="1" applyBorder="1" applyAlignment="1" applyProtection="1">
      <alignment horizontal="left" vertical="center"/>
      <protection locked="0"/>
    </xf>
    <xf numFmtId="0" fontId="92" fillId="14" borderId="175" xfId="3" applyFont="1" applyFill="1" applyBorder="1" applyAlignment="1">
      <alignment horizontal="center" vertical="center"/>
    </xf>
    <xf numFmtId="0" fontId="92" fillId="14" borderId="176" xfId="3" applyFont="1" applyFill="1" applyBorder="1" applyAlignment="1">
      <alignment horizontal="center" vertical="center"/>
    </xf>
    <xf numFmtId="0" fontId="92" fillId="28" borderId="175" xfId="3" applyFont="1" applyFill="1" applyBorder="1" applyAlignment="1">
      <alignment horizontal="center" vertical="center" wrapText="1"/>
    </xf>
    <xf numFmtId="0" fontId="92" fillId="28" borderId="176" xfId="3" applyFont="1" applyFill="1" applyBorder="1" applyAlignment="1">
      <alignment horizontal="center" vertical="center" wrapText="1"/>
    </xf>
    <xf numFmtId="0" fontId="35" fillId="0" borderId="178" xfId="7" applyFont="1" applyBorder="1" applyAlignment="1">
      <alignment vertical="center"/>
    </xf>
    <xf numFmtId="0" fontId="35" fillId="0" borderId="179" xfId="7" applyFont="1" applyBorder="1" applyAlignment="1">
      <alignment vertical="center"/>
    </xf>
    <xf numFmtId="0" fontId="38" fillId="0" borderId="178" xfId="7" applyFont="1" applyBorder="1" applyAlignment="1">
      <alignment vertical="center"/>
    </xf>
    <xf numFmtId="0" fontId="38" fillId="0" borderId="179" xfId="7" applyFont="1" applyBorder="1" applyAlignment="1">
      <alignment vertical="center"/>
    </xf>
    <xf numFmtId="0" fontId="32" fillId="15" borderId="0" xfId="9" applyFont="1" applyFill="1" applyBorder="1" applyAlignment="1">
      <alignment horizontal="left"/>
    </xf>
    <xf numFmtId="0" fontId="32" fillId="16" borderId="52" xfId="0" applyFont="1" applyFill="1" applyBorder="1" applyAlignment="1">
      <alignment horizontal="left"/>
    </xf>
    <xf numFmtId="0" fontId="32" fillId="16" borderId="53" xfId="0" applyFont="1" applyFill="1" applyBorder="1" applyAlignment="1">
      <alignment horizontal="left"/>
    </xf>
    <xf numFmtId="0" fontId="75" fillId="38" borderId="0" xfId="0" applyFont="1" applyFill="1" applyAlignment="1">
      <alignment horizontal="center" vertical="center"/>
    </xf>
    <xf numFmtId="0" fontId="45" fillId="10" borderId="51" xfId="0" applyFont="1" applyFill="1" applyBorder="1" applyAlignment="1">
      <alignment horizontal="left"/>
    </xf>
    <xf numFmtId="0" fontId="32" fillId="10" borderId="51" xfId="0" applyFont="1" applyFill="1" applyBorder="1" applyAlignment="1">
      <alignment horizontal="left"/>
    </xf>
    <xf numFmtId="0" fontId="64" fillId="15" borderId="136" xfId="0" applyFont="1" applyFill="1" applyBorder="1" applyAlignment="1">
      <alignment horizontal="left" vertical="top" wrapText="1"/>
    </xf>
    <xf numFmtId="0" fontId="64" fillId="15" borderId="137" xfId="0" applyFont="1" applyFill="1" applyBorder="1" applyAlignment="1">
      <alignment horizontal="left" vertical="top" wrapText="1"/>
    </xf>
    <xf numFmtId="0" fontId="64" fillId="15" borderId="139" xfId="0" applyFont="1" applyFill="1" applyBorder="1" applyAlignment="1">
      <alignment horizontal="left" vertical="top" wrapText="1"/>
    </xf>
    <xf numFmtId="0" fontId="64" fillId="15" borderId="140" xfId="0" applyFont="1" applyFill="1" applyBorder="1" applyAlignment="1">
      <alignment horizontal="left" vertical="top" wrapText="1"/>
    </xf>
    <xf numFmtId="0" fontId="79" fillId="15" borderId="52" xfId="102" applyFont="1" applyFill="1" applyBorder="1" applyAlignment="1"/>
    <xf numFmtId="0" fontId="79" fillId="15" borderId="54" xfId="102" applyFont="1" applyFill="1" applyBorder="1" applyAlignment="1"/>
    <xf numFmtId="0" fontId="79" fillId="15" borderId="52" xfId="102" applyFont="1" applyFill="1" applyBorder="1" applyAlignment="1">
      <alignment horizontal="left"/>
    </xf>
    <xf numFmtId="0" fontId="79" fillId="15" borderId="54" xfId="102" applyFont="1" applyFill="1" applyBorder="1" applyAlignment="1">
      <alignment horizontal="left"/>
    </xf>
    <xf numFmtId="0" fontId="79" fillId="15" borderId="130" xfId="102" applyFont="1" applyFill="1" applyBorder="1" applyAlignment="1"/>
    <xf numFmtId="0" fontId="79" fillId="15" borderId="131" xfId="102" applyFont="1" applyFill="1" applyBorder="1" applyAlignment="1"/>
    <xf numFmtId="0" fontId="83" fillId="41" borderId="130" xfId="102" applyFont="1" applyFill="1" applyBorder="1" applyAlignment="1">
      <alignment horizontal="center"/>
    </xf>
    <xf numFmtId="0" fontId="83" fillId="41" borderId="14" xfId="102" applyFont="1" applyFill="1" applyBorder="1" applyAlignment="1">
      <alignment horizontal="center"/>
    </xf>
    <xf numFmtId="0" fontId="83" fillId="41" borderId="131" xfId="102" applyFont="1" applyFill="1" applyBorder="1" applyAlignment="1">
      <alignment horizontal="center"/>
    </xf>
    <xf numFmtId="0" fontId="83" fillId="40" borderId="144" xfId="102" applyFont="1" applyFill="1" applyBorder="1" applyAlignment="1">
      <alignment horizontal="center"/>
    </xf>
    <xf numFmtId="0" fontId="83" fillId="40" borderId="13" xfId="102" applyFont="1" applyFill="1" applyBorder="1" applyAlignment="1">
      <alignment horizontal="center"/>
    </xf>
    <xf numFmtId="0" fontId="83" fillId="40" borderId="145" xfId="102" applyFont="1" applyFill="1" applyBorder="1" applyAlignment="1">
      <alignment horizontal="center"/>
    </xf>
    <xf numFmtId="0" fontId="83" fillId="39" borderId="151" xfId="102" applyFont="1" applyFill="1" applyBorder="1" applyAlignment="1">
      <alignment vertical="center" wrapText="1" shrinkToFit="1"/>
    </xf>
    <xf numFmtId="0" fontId="83" fillId="39" borderId="152" xfId="102" applyFont="1" applyFill="1" applyBorder="1" applyAlignment="1">
      <alignment vertical="center" wrapText="1" shrinkToFit="1"/>
    </xf>
    <xf numFmtId="0" fontId="79" fillId="15" borderId="53" xfId="102" applyFont="1" applyFill="1" applyBorder="1" applyAlignment="1">
      <alignment horizontal="left"/>
    </xf>
    <xf numFmtId="0" fontId="79" fillId="15" borderId="53" xfId="102" applyFont="1" applyFill="1" applyBorder="1" applyAlignment="1">
      <alignment horizontal="left" vertical="center"/>
    </xf>
    <xf numFmtId="0" fontId="79" fillId="15" borderId="54" xfId="102" applyFont="1" applyFill="1" applyBorder="1" applyAlignment="1">
      <alignment horizontal="left" vertical="center"/>
    </xf>
    <xf numFmtId="0" fontId="95" fillId="40" borderId="0" xfId="102" applyFont="1" applyFill="1" applyBorder="1" applyAlignment="1">
      <alignment horizontal="center" vertical="center"/>
    </xf>
    <xf numFmtId="0" fontId="79" fillId="15" borderId="14" xfId="102" applyFont="1" applyFill="1" applyBorder="1" applyAlignment="1">
      <alignment horizontal="left"/>
    </xf>
    <xf numFmtId="0" fontId="79" fillId="15" borderId="131" xfId="102" applyFont="1" applyFill="1" applyBorder="1" applyAlignment="1">
      <alignment horizontal="left"/>
    </xf>
    <xf numFmtId="0" fontId="83" fillId="39" borderId="151" xfId="102" applyFont="1" applyFill="1" applyBorder="1" applyAlignment="1">
      <alignment horizontal="left" vertical="center" wrapText="1" shrinkToFit="1"/>
    </xf>
    <xf numFmtId="0" fontId="83" fillId="39" borderId="152" xfId="102" applyFont="1" applyFill="1" applyBorder="1" applyAlignment="1">
      <alignment horizontal="left" vertical="center" wrapText="1" shrinkToFit="1"/>
    </xf>
    <xf numFmtId="0" fontId="60" fillId="23" borderId="132" xfId="0" applyFont="1" applyFill="1" applyBorder="1" applyAlignment="1">
      <alignment horizontal="center" vertical="center"/>
    </xf>
    <xf numFmtId="0" fontId="60" fillId="23" borderId="133" xfId="0" applyFont="1" applyFill="1" applyBorder="1" applyAlignment="1">
      <alignment horizontal="center" vertical="center"/>
    </xf>
    <xf numFmtId="0" fontId="60" fillId="23" borderId="134" xfId="0" applyFont="1" applyFill="1" applyBorder="1" applyAlignment="1">
      <alignment horizontal="center" vertical="center"/>
    </xf>
    <xf numFmtId="0" fontId="60" fillId="23" borderId="32" xfId="0" applyFont="1" applyFill="1" applyBorder="1" applyAlignment="1">
      <alignment horizontal="center" vertical="center"/>
    </xf>
    <xf numFmtId="0" fontId="106" fillId="22" borderId="153" xfId="67" applyFont="1" applyBorder="1" applyAlignment="1">
      <alignment horizontal="center" vertical="center"/>
    </xf>
    <xf numFmtId="0" fontId="106" fillId="22" borderId="154" xfId="67" applyFont="1" applyBorder="1" applyAlignment="1">
      <alignment horizontal="center" vertical="center"/>
    </xf>
    <xf numFmtId="1" fontId="101" fillId="15" borderId="0" xfId="0" applyNumberFormat="1" applyFont="1" applyFill="1" applyBorder="1" applyAlignment="1">
      <alignment horizontal="center" vertical="center" wrapText="1"/>
    </xf>
    <xf numFmtId="1" fontId="101" fillId="15" borderId="189" xfId="0" applyNumberFormat="1" applyFont="1" applyFill="1" applyBorder="1" applyAlignment="1">
      <alignment horizontal="center" vertical="center" wrapText="1"/>
    </xf>
    <xf numFmtId="0" fontId="103" fillId="42" borderId="0" xfId="0" applyFont="1" applyFill="1" applyBorder="1" applyAlignment="1">
      <alignment horizontal="right" vertical="center"/>
    </xf>
    <xf numFmtId="0" fontId="103" fillId="42" borderId="161" xfId="0" applyFont="1" applyFill="1" applyBorder="1" applyAlignment="1">
      <alignment horizontal="center" vertical="center"/>
    </xf>
    <xf numFmtId="0" fontId="103" fillId="42" borderId="0" xfId="0" applyFont="1" applyFill="1" applyBorder="1" applyAlignment="1">
      <alignment horizontal="center" vertical="center"/>
    </xf>
    <xf numFmtId="0" fontId="132" fillId="13" borderId="0" xfId="0" applyFont="1" applyFill="1" applyBorder="1" applyAlignment="1">
      <alignment horizontal="left" vertical="center" wrapText="1"/>
    </xf>
    <xf numFmtId="0" fontId="132" fillId="11" borderId="0" xfId="0" applyFont="1" applyFill="1" applyBorder="1" applyAlignment="1">
      <alignment horizontal="left" vertical="center" wrapText="1"/>
    </xf>
    <xf numFmtId="0" fontId="132" fillId="11" borderId="0" xfId="0" applyFont="1" applyFill="1" applyBorder="1" applyAlignment="1">
      <alignment horizontal="left" vertical="center"/>
    </xf>
    <xf numFmtId="0" fontId="132" fillId="13" borderId="0" xfId="0" applyFont="1" applyFill="1" applyBorder="1" applyAlignment="1">
      <alignment horizontal="left" vertical="center"/>
    </xf>
    <xf numFmtId="0" fontId="103" fillId="42" borderId="160" xfId="0" applyFont="1" applyFill="1" applyBorder="1" applyAlignment="1">
      <alignment horizontal="center" vertical="center"/>
    </xf>
    <xf numFmtId="0" fontId="103" fillId="11" borderId="0" xfId="0" applyFont="1" applyFill="1" applyBorder="1" applyAlignment="1">
      <alignment horizontal="center" vertical="center"/>
    </xf>
    <xf numFmtId="0" fontId="60" fillId="23" borderId="33" xfId="0" applyFont="1" applyFill="1" applyBorder="1" applyAlignment="1">
      <alignment horizontal="center" vertical="center"/>
    </xf>
    <xf numFmtId="0" fontId="60" fillId="12" borderId="132" xfId="0" applyFont="1" applyFill="1" applyBorder="1" applyAlignment="1">
      <alignment horizontal="center" vertical="center"/>
    </xf>
    <xf numFmtId="0" fontId="60" fillId="12" borderId="133" xfId="0" applyFont="1" applyFill="1" applyBorder="1" applyAlignment="1">
      <alignment horizontal="center" vertical="center"/>
    </xf>
    <xf numFmtId="0" fontId="60" fillId="12" borderId="134" xfId="0" applyFont="1" applyFill="1" applyBorder="1" applyAlignment="1">
      <alignment horizontal="center" vertical="center"/>
    </xf>
    <xf numFmtId="0" fontId="100" fillId="15" borderId="187" xfId="0" applyFont="1" applyFill="1" applyBorder="1" applyAlignment="1">
      <alignment horizontal="center" vertical="center"/>
    </xf>
    <xf numFmtId="0" fontId="100" fillId="15" borderId="173" xfId="0" applyFont="1" applyFill="1" applyBorder="1" applyAlignment="1">
      <alignment horizontal="center" vertical="center"/>
    </xf>
    <xf numFmtId="0" fontId="100" fillId="15" borderId="174" xfId="0" applyFont="1" applyFill="1" applyBorder="1" applyAlignment="1">
      <alignment horizontal="center" vertical="center"/>
    </xf>
    <xf numFmtId="0" fontId="99" fillId="19" borderId="0" xfId="0" applyFont="1" applyFill="1" applyAlignment="1">
      <alignment horizontal="left" vertical="center"/>
    </xf>
    <xf numFmtId="0" fontId="60" fillId="24" borderId="0" xfId="0" applyFont="1" applyFill="1" applyAlignment="1">
      <alignment horizontal="left" vertical="center"/>
    </xf>
    <xf numFmtId="0" fontId="60" fillId="25" borderId="0" xfId="0" applyFont="1" applyFill="1" applyAlignment="1">
      <alignment horizontal="left" vertical="center"/>
    </xf>
    <xf numFmtId="2" fontId="60" fillId="15" borderId="43" xfId="0" applyNumberFormat="1" applyFont="1" applyFill="1" applyBorder="1" applyAlignment="1">
      <alignment horizontal="center" vertical="center"/>
    </xf>
    <xf numFmtId="2" fontId="60" fillId="15" borderId="44" xfId="0" applyNumberFormat="1" applyFont="1" applyFill="1" applyBorder="1" applyAlignment="1">
      <alignment horizontal="center" vertical="center"/>
    </xf>
    <xf numFmtId="0" fontId="132" fillId="25" borderId="0" xfId="0" applyFont="1" applyFill="1" applyBorder="1" applyAlignment="1">
      <alignment horizontal="center" vertical="center" wrapText="1"/>
    </xf>
    <xf numFmtId="0" fontId="132" fillId="12" borderId="0" xfId="0" applyFont="1" applyFill="1" applyBorder="1" applyAlignment="1">
      <alignment horizontal="left" vertical="center" wrapText="1"/>
    </xf>
    <xf numFmtId="0" fontId="132" fillId="12" borderId="0" xfId="0" applyFont="1" applyFill="1" applyBorder="1" applyAlignment="1">
      <alignment horizontal="left" vertical="center"/>
    </xf>
    <xf numFmtId="0" fontId="132" fillId="25" borderId="0" xfId="0" applyFont="1" applyFill="1" applyBorder="1" applyAlignment="1">
      <alignment horizontal="left" vertical="center" wrapText="1"/>
    </xf>
    <xf numFmtId="0" fontId="132" fillId="25" borderId="0" xfId="0" applyFont="1" applyFill="1" applyBorder="1" applyAlignment="1">
      <alignment horizontal="left" vertical="center"/>
    </xf>
    <xf numFmtId="0" fontId="103" fillId="37" borderId="0" xfId="0" applyFont="1" applyFill="1" applyBorder="1" applyAlignment="1">
      <alignment horizontal="left" vertical="top" wrapText="1"/>
    </xf>
    <xf numFmtId="0" fontId="103" fillId="37" borderId="0" xfId="0" applyFont="1" applyFill="1" applyBorder="1" applyAlignment="1">
      <alignment horizontal="left" vertical="top"/>
    </xf>
    <xf numFmtId="0" fontId="103" fillId="44" borderId="0" xfId="0" applyFont="1" applyFill="1" applyAlignment="1">
      <alignment horizontal="left" vertical="top" wrapText="1"/>
    </xf>
    <xf numFmtId="0" fontId="103" fillId="25" borderId="0" xfId="0" applyFont="1" applyFill="1" applyBorder="1" applyAlignment="1">
      <alignment horizontal="center" vertical="center"/>
    </xf>
    <xf numFmtId="0" fontId="103" fillId="13" borderId="0" xfId="0" applyFont="1" applyFill="1" applyBorder="1" applyAlignment="1">
      <alignment horizontal="center" vertical="center"/>
    </xf>
    <xf numFmtId="0" fontId="60" fillId="23" borderId="23" xfId="0" applyFont="1" applyFill="1" applyBorder="1" applyAlignment="1">
      <alignment horizontal="center" vertical="center"/>
    </xf>
    <xf numFmtId="0" fontId="60" fillId="12" borderId="32" xfId="0" applyFont="1" applyFill="1" applyBorder="1" applyAlignment="1">
      <alignment horizontal="center" vertical="center"/>
    </xf>
    <xf numFmtId="0" fontId="60" fillId="12" borderId="33" xfId="0" applyFont="1" applyFill="1" applyBorder="1" applyAlignment="1">
      <alignment horizontal="center" vertical="center"/>
    </xf>
    <xf numFmtId="0" fontId="132" fillId="22" borderId="123" xfId="67" applyFont="1" applyBorder="1" applyAlignment="1">
      <alignment horizontal="left" vertical="center"/>
    </xf>
    <xf numFmtId="0" fontId="132" fillId="22" borderId="124" xfId="67" applyFont="1" applyBorder="1" applyAlignment="1">
      <alignment horizontal="left" vertical="center"/>
    </xf>
    <xf numFmtId="0" fontId="132" fillId="22" borderId="125" xfId="67" applyFont="1" applyBorder="1" applyAlignment="1">
      <alignment horizontal="left" vertical="center"/>
    </xf>
    <xf numFmtId="0" fontId="103" fillId="15" borderId="0" xfId="0" applyFont="1" applyFill="1" applyBorder="1" applyAlignment="1">
      <alignment horizontal="center" vertical="center"/>
    </xf>
    <xf numFmtId="0" fontId="61" fillId="22" borderId="123" xfId="67" applyFont="1" applyBorder="1" applyAlignment="1">
      <alignment horizontal="center" vertical="center"/>
    </xf>
    <xf numFmtId="0" fontId="61" fillId="22" borderId="124" xfId="67" applyFont="1" applyBorder="1" applyAlignment="1">
      <alignment horizontal="center" vertical="center"/>
    </xf>
    <xf numFmtId="0" fontId="61" fillId="22" borderId="125" xfId="67" applyFont="1" applyBorder="1" applyAlignment="1">
      <alignment horizontal="center" vertical="center"/>
    </xf>
    <xf numFmtId="0" fontId="106" fillId="15" borderId="123" xfId="0" applyFont="1" applyFill="1" applyBorder="1" applyAlignment="1">
      <alignment horizontal="center" vertical="top" wrapText="1"/>
    </xf>
    <xf numFmtId="0" fontId="106" fillId="15" borderId="124" xfId="0" applyFont="1" applyFill="1" applyBorder="1" applyAlignment="1">
      <alignment horizontal="center" vertical="top" wrapText="1"/>
    </xf>
    <xf numFmtId="0" fontId="106" fillId="15" borderId="125" xfId="0" applyFont="1" applyFill="1" applyBorder="1" applyAlignment="1">
      <alignment horizontal="center" vertical="top" wrapText="1"/>
    </xf>
    <xf numFmtId="0" fontId="106" fillId="15" borderId="122" xfId="0" applyFont="1" applyFill="1" applyBorder="1" applyAlignment="1">
      <alignment horizontal="center" vertical="top" wrapText="1"/>
    </xf>
    <xf numFmtId="0" fontId="106" fillId="15" borderId="0" xfId="0" applyFont="1" applyFill="1" applyBorder="1" applyAlignment="1">
      <alignment horizontal="center" vertical="top" wrapText="1"/>
    </xf>
    <xf numFmtId="0" fontId="106" fillId="15" borderId="129" xfId="0" applyFont="1" applyFill="1" applyBorder="1" applyAlignment="1">
      <alignment horizontal="center" vertical="top" wrapText="1"/>
    </xf>
    <xf numFmtId="0" fontId="106" fillId="15" borderId="126" xfId="0" applyFont="1" applyFill="1" applyBorder="1" applyAlignment="1">
      <alignment horizontal="center" vertical="top" wrapText="1"/>
    </xf>
    <xf numFmtId="0" fontId="106" fillId="15" borderId="127" xfId="0" applyFont="1" applyFill="1" applyBorder="1" applyAlignment="1">
      <alignment horizontal="center" vertical="top" wrapText="1"/>
    </xf>
    <xf numFmtId="0" fontId="106" fillId="15" borderId="128" xfId="0" applyFont="1" applyFill="1" applyBorder="1" applyAlignment="1">
      <alignment horizontal="center" vertical="top" wrapText="1"/>
    </xf>
    <xf numFmtId="0" fontId="103" fillId="12" borderId="0" xfId="0" applyFont="1" applyFill="1" applyBorder="1" applyAlignment="1">
      <alignment horizontal="left" vertical="center"/>
    </xf>
    <xf numFmtId="3" fontId="106" fillId="15" borderId="123" xfId="0" applyNumberFormat="1" applyFont="1" applyFill="1" applyBorder="1" applyAlignment="1">
      <alignment horizontal="left" vertical="top" wrapText="1"/>
    </xf>
    <xf numFmtId="0" fontId="106" fillId="15" borderId="124" xfId="0" applyFont="1" applyFill="1" applyBorder="1" applyAlignment="1">
      <alignment horizontal="left" vertical="top" wrapText="1"/>
    </xf>
    <xf numFmtId="0" fontId="106" fillId="15" borderId="125" xfId="0" applyFont="1" applyFill="1" applyBorder="1" applyAlignment="1">
      <alignment horizontal="left" vertical="top" wrapText="1"/>
    </xf>
    <xf numFmtId="0" fontId="106" fillId="15" borderId="122" xfId="0" applyFont="1" applyFill="1" applyBorder="1" applyAlignment="1">
      <alignment horizontal="left" vertical="top" wrapText="1"/>
    </xf>
    <xf numFmtId="0" fontId="106" fillId="15" borderId="0" xfId="0" applyFont="1" applyFill="1" applyBorder="1" applyAlignment="1">
      <alignment horizontal="left" vertical="top" wrapText="1"/>
    </xf>
    <xf numFmtId="0" fontId="106" fillId="15" borderId="129" xfId="0" applyFont="1" applyFill="1" applyBorder="1" applyAlignment="1">
      <alignment horizontal="left" vertical="top" wrapText="1"/>
    </xf>
    <xf numFmtId="0" fontId="106" fillId="15" borderId="126" xfId="0" applyFont="1" applyFill="1" applyBorder="1" applyAlignment="1">
      <alignment horizontal="left" vertical="top" wrapText="1"/>
    </xf>
    <xf numFmtId="0" fontId="106" fillId="15" borderId="127" xfId="0" applyFont="1" applyFill="1" applyBorder="1" applyAlignment="1">
      <alignment horizontal="left" vertical="top" wrapText="1"/>
    </xf>
    <xf numFmtId="0" fontId="106" fillId="15" borderId="128" xfId="0" applyFont="1" applyFill="1" applyBorder="1" applyAlignment="1">
      <alignment horizontal="left" vertical="top" wrapText="1"/>
    </xf>
    <xf numFmtId="0" fontId="60" fillId="12" borderId="23" xfId="0" applyFont="1" applyFill="1" applyBorder="1" applyAlignment="1">
      <alignment horizontal="center" vertical="center"/>
    </xf>
    <xf numFmtId="0" fontId="99" fillId="35" borderId="0" xfId="0" applyFont="1" applyFill="1" applyAlignment="1">
      <alignment horizontal="center" vertical="center" wrapText="1"/>
    </xf>
    <xf numFmtId="0" fontId="99" fillId="37" borderId="0" xfId="0" applyFont="1" applyFill="1" applyAlignment="1">
      <alignment horizontal="center" vertical="center"/>
    </xf>
    <xf numFmtId="0" fontId="99" fillId="36" borderId="0" xfId="0" applyFont="1" applyFill="1" applyBorder="1" applyAlignment="1">
      <alignment horizontal="center" vertical="center"/>
    </xf>
    <xf numFmtId="0" fontId="60" fillId="22" borderId="123" xfId="67" applyFont="1" applyBorder="1" applyAlignment="1">
      <alignment horizontal="center" vertical="center"/>
    </xf>
    <xf numFmtId="0" fontId="60" fillId="22" borderId="124" xfId="67" applyFont="1" applyBorder="1" applyAlignment="1">
      <alignment horizontal="center" vertical="center"/>
    </xf>
    <xf numFmtId="0" fontId="60" fillId="22" borderId="125" xfId="67" applyFont="1" applyBorder="1" applyAlignment="1">
      <alignment horizontal="center" vertical="center"/>
    </xf>
    <xf numFmtId="0" fontId="60" fillId="22" borderId="126" xfId="67" applyFont="1" applyBorder="1" applyAlignment="1">
      <alignment horizontal="center" vertical="center"/>
    </xf>
    <xf numFmtId="0" fontId="60" fillId="22" borderId="127" xfId="67" applyFont="1" applyBorder="1" applyAlignment="1">
      <alignment horizontal="center" vertical="center"/>
    </xf>
    <xf numFmtId="0" fontId="60" fillId="22" borderId="128" xfId="67" applyFont="1" applyBorder="1" applyAlignment="1">
      <alignment horizontal="center" vertical="center"/>
    </xf>
    <xf numFmtId="0" fontId="99" fillId="43" borderId="0" xfId="0" applyFont="1" applyFill="1" applyAlignment="1">
      <alignment horizontal="center" vertical="center" wrapText="1"/>
    </xf>
    <xf numFmtId="0" fontId="25" fillId="30" borderId="0" xfId="0" applyFont="1" applyFill="1" applyAlignment="1">
      <alignment horizontal="left"/>
    </xf>
    <xf numFmtId="0" fontId="27" fillId="30" borderId="0" xfId="0" applyFont="1" applyFill="1" applyAlignment="1">
      <alignment horizontal="center"/>
    </xf>
  </cellXfs>
  <cellStyles count="108">
    <cellStyle name="20% - ส่วนที่ถูกเน้น3" xfId="1" builtinId="38"/>
    <cellStyle name="20% - ส่วนที่ถูกเน้น5" xfId="16" builtinId="46"/>
    <cellStyle name="20% - ส่วนที่ถูกเน้น6" xfId="2" builtinId="50"/>
    <cellStyle name="40% - ส่วนที่ถูกเน้น2" xfId="3" builtinId="35"/>
    <cellStyle name="40% - ส่วนที่ถูกเน้น3" xfId="4" builtinId="39"/>
    <cellStyle name="40% - ส่วนที่ถูกเน้น6" xfId="5" builtinId="51"/>
    <cellStyle name="Comma 2" xfId="106" xr:uid="{00000000-0005-0000-0000-000007000000}"/>
    <cellStyle name="Followed Hyperlink" xfId="11" builtinId="9" hidden="1"/>
    <cellStyle name="Followed Hyperlink" xfId="13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Hyperlink" xfId="10" builtinId="8" hidden="1"/>
    <cellStyle name="Hyperlink" xfId="12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Normal 2" xfId="101" xr:uid="{00000000-0005-0000-0000-000063000000}"/>
    <cellStyle name="Normal 3" xfId="102" xr:uid="{00000000-0005-0000-0000-000064000000}"/>
    <cellStyle name="Normal 3 2" xfId="103" xr:uid="{00000000-0005-0000-0000-000065000000}"/>
    <cellStyle name="Normal 4" xfId="105" xr:uid="{00000000-0005-0000-0000-000066000000}"/>
    <cellStyle name="ข้อความอธิบาย" xfId="15" builtinId="53"/>
    <cellStyle name="จุลภาค" xfId="104" builtinId="3"/>
    <cellStyle name="ดี" xfId="14" builtinId="26"/>
    <cellStyle name="ปกติ" xfId="0" builtinId="0"/>
    <cellStyle name="ปกติ 2" xfId="107" xr:uid="{00000000-0005-0000-0000-000068000000}"/>
    <cellStyle name="ป้อนค่า" xfId="8" builtinId="20"/>
    <cellStyle name="ป้อนค่า 2" xfId="100" xr:uid="{00000000-0005-0000-0000-000069000000}"/>
    <cellStyle name="ปานกลาง" xfId="67" builtinId="28"/>
    <cellStyle name="หมายเหตุ" xfId="9" builtinId="10"/>
    <cellStyle name="หมายเหตุ 2" xfId="99" xr:uid="{00000000-0005-0000-0000-00006A000000}"/>
    <cellStyle name="หัวเรื่อง 2" xfId="6" builtinId="17"/>
    <cellStyle name="หัวเรื่อง 3" xfId="7" builtinId="18"/>
    <cellStyle name="หัวเรื่อง 3 2" xfId="98" xr:uid="{00000000-0005-0000-0000-00006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5FF"/>
      <color rgb="FFA8C36B"/>
      <color rgb="FFF79D53"/>
      <color rgb="FFCC00FF"/>
      <color rgb="FF008000"/>
      <color rgb="FFCC0099"/>
      <color rgb="FFFF1D78"/>
      <color rgb="FF1DA38D"/>
      <color rgb="FFF8EDEC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dobe Hebrew" panose="02040503050201020203" pitchFamily="18" charset="-79"/>
                <a:ea typeface="+mn-ea"/>
                <a:cs typeface="Adobe Hebrew" panose="02040503050201020203" pitchFamily="18" charset="-79"/>
              </a:defRPr>
            </a:pPr>
            <a:r>
              <a:rPr lang="en-US" sz="1800" b="1" i="0" baseline="0">
                <a:solidFill>
                  <a:schemeClr val="tx1">
                    <a:lumMod val="75000"/>
                    <a:lumOff val="25000"/>
                  </a:schemeClr>
                </a:solidFill>
                <a:effectLst/>
                <a:latin typeface="Adobe Hebrew" panose="02040503050201020203" pitchFamily="18" charset="-79"/>
                <a:cs typeface="Adobe Hebrew" panose="02040503050201020203" pitchFamily="18" charset="-79"/>
              </a:rPr>
              <a:t>Community Radar Diagram</a:t>
            </a:r>
            <a:endParaRPr lang="th-TH">
              <a:solidFill>
                <a:schemeClr val="tx1">
                  <a:lumMod val="75000"/>
                  <a:lumOff val="25000"/>
                </a:schemeClr>
              </a:solidFill>
              <a:effectLst/>
              <a:latin typeface="Adobe Hebrew" panose="02040503050201020203" pitchFamily="18" charset="-79"/>
            </a:endParaRPr>
          </a:p>
        </c:rich>
      </c:tx>
      <c:layout>
        <c:manualLayout>
          <c:xMode val="edge"/>
          <c:yMode val="edge"/>
          <c:x val="0.34485795582598938"/>
          <c:y val="0.875383492359693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Adobe Hebrew" panose="02040503050201020203" pitchFamily="18" charset="-79"/>
              <a:ea typeface="+mn-ea"/>
              <a:cs typeface="Adobe Hebrew" panose="02040503050201020203" pitchFamily="18" charset="-79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834108518154314"/>
          <c:y val="0.10809147745418854"/>
          <c:w val="0.47900222728680092"/>
          <c:h val="0.78381704509162298"/>
        </c:manualLayout>
      </c:layout>
      <c:radarChart>
        <c:radarStyle val="marker"/>
        <c:varyColors val="0"/>
        <c:ser>
          <c:idx val="0"/>
          <c:order val="0"/>
          <c:tx>
            <c:strRef>
              <c:f>'inputData(1)'!$A$13</c:f>
              <c:strCache>
                <c:ptCount val="1"/>
                <c:pt idx="0">
                  <c:v>ข้อมูล จปฐ.</c:v>
                </c:pt>
              </c:strCache>
            </c:strRef>
          </c:tx>
          <c:spPr>
            <a:ln w="34925" cap="rnd">
              <a:solidFill>
                <a:srgbClr val="FF6699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solidFill>
                <a:srgbClr val="FF6699"/>
              </a:soli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Pt>
            <c:idx val="0"/>
            <c:marker>
              <c:symbol val="circle"/>
              <c:size val="6"/>
              <c:spPr>
                <a:solidFill>
                  <a:srgbClr val="FF6699"/>
                </a:solidFill>
                <a:ln w="9525">
                  <a:solidFill>
                    <a:schemeClr val="accent1"/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EAE-4313-A595-0BFDA47C0925}"/>
              </c:ext>
            </c:extLst>
          </c:dPt>
          <c:dLbls>
            <c:dLbl>
              <c:idx val="0"/>
              <c:layout>
                <c:manualLayout>
                  <c:x val="7.2097013741690821E-2"/>
                  <c:y val="-0.125054784622813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AE-4313-A595-0BFDA47C0925}"/>
                </c:ext>
              </c:extLst>
            </c:dLbl>
            <c:dLbl>
              <c:idx val="1"/>
              <c:layout>
                <c:manualLayout>
                  <c:x val="3.6048506870845411E-2"/>
                  <c:y val="6.8426202906822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E1-4F08-942D-52D400971ED1}"/>
                </c:ext>
              </c:extLst>
            </c:dLbl>
            <c:dLbl>
              <c:idx val="2"/>
              <c:layout>
                <c:manualLayout>
                  <c:x val="0.10670358033770241"/>
                  <c:y val="4.95500090014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5E1-4F08-942D-52D400971ED1}"/>
                </c:ext>
              </c:extLst>
            </c:dLbl>
            <c:dLbl>
              <c:idx val="3"/>
              <c:layout>
                <c:manualLayout>
                  <c:x val="-5.1909849894017389E-2"/>
                  <c:y val="2.5954766619829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E1-4F08-942D-52D400971ED1}"/>
                </c:ext>
              </c:extLst>
            </c:dLbl>
            <c:dLbl>
              <c:idx val="4"/>
              <c:layout>
                <c:manualLayout>
                  <c:x val="-4.0374327695346858E-2"/>
                  <c:y val="-3.7752387810660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5E1-4F08-942D-52D400971E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C0099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'inputData(1)'!$B$12:$F$12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'inputData(1)'!$B$13:$F$13</c:f>
              <c:numCache>
                <c:formatCode>0.00</c:formatCode>
                <c:ptCount val="5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AE-4313-A595-0BFDA47C0925}"/>
            </c:ext>
          </c:extLst>
        </c:ser>
        <c:ser>
          <c:idx val="1"/>
          <c:order val="1"/>
          <c:tx>
            <c:strRef>
              <c:f>'inputData(1)'!$A$14</c:f>
              <c:strCache>
                <c:ptCount val="1"/>
                <c:pt idx="0">
                  <c:v>ข้อมูล กชช.2ค </c:v>
                </c:pt>
              </c:strCache>
            </c:strRef>
          </c:tx>
          <c:spPr>
            <a:ln w="34925" cap="rnd">
              <a:solidFill>
                <a:srgbClr val="7030A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solidFill>
                <a:srgbClr val="7030A0"/>
              </a:solidFill>
              <a:ln w="9525">
                <a:solidFill>
                  <a:srgbClr val="7030A0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3.6048506870845411E-2"/>
                  <c:y val="-1.4157145428997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5E1-4F08-942D-52D400971ED1}"/>
                </c:ext>
              </c:extLst>
            </c:dLbl>
            <c:dLbl>
              <c:idx val="1"/>
              <c:layout>
                <c:manualLayout>
                  <c:x val="5.1909849894017389E-2"/>
                  <c:y val="7.07857271449882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E1-4F08-942D-52D400971ED1}"/>
                </c:ext>
              </c:extLst>
            </c:dLbl>
            <c:dLbl>
              <c:idx val="2"/>
              <c:layout>
                <c:manualLayout>
                  <c:x val="2.0187163847673429E-2"/>
                  <c:y val="-5.1909533239658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E1-4F08-942D-52D400971ED1}"/>
                </c:ext>
              </c:extLst>
            </c:dLbl>
            <c:dLbl>
              <c:idx val="3"/>
              <c:layout>
                <c:manualLayout>
                  <c:x val="-4.902596934434976E-2"/>
                  <c:y val="-1.1797621190831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E1-4F08-942D-52D400971ED1}"/>
                </c:ext>
              </c:extLst>
            </c:dLbl>
            <c:dLbl>
              <c:idx val="4"/>
              <c:layout>
                <c:manualLayout>
                  <c:x val="-4.1816267970180676E-2"/>
                  <c:y val="-6.6066678668656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5E1-4F08-942D-52D400971E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'inputData(1)'!$B$12:$F$12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'inputData(1)'!$B$14:$F$14</c:f>
              <c:numCache>
                <c:formatCode>0.00</c:formatCode>
                <c:ptCount val="5"/>
                <c:pt idx="0">
                  <c:v>2.75</c:v>
                </c:pt>
                <c:pt idx="1">
                  <c:v>2.8571428571428572</c:v>
                </c:pt>
                <c:pt idx="2">
                  <c:v>2.2857142857142856</c:v>
                </c:pt>
                <c:pt idx="3">
                  <c:v>2.375</c:v>
                </c:pt>
                <c:pt idx="4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0E-4B06-8C91-C41DD54629A0}"/>
            </c:ext>
          </c:extLst>
        </c:ser>
        <c:ser>
          <c:idx val="2"/>
          <c:order val="2"/>
          <c:tx>
            <c:strRef>
              <c:f>'inputData(1)'!$A$15</c:f>
              <c:strCache>
                <c:ptCount val="1"/>
                <c:pt idx="0">
                  <c:v>ข้อมูลอื่นๆ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5.3351790168851207E-2"/>
                  <c:y val="-4.4830960525159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5E1-4F08-942D-52D400971ED1}"/>
                </c:ext>
              </c:extLst>
            </c:dLbl>
            <c:dLbl>
              <c:idx val="1"/>
              <c:layout>
                <c:manualLayout>
                  <c:x val="2.8838805496676223E-2"/>
                  <c:y val="4.48309605251594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E1-4F08-942D-52D400971ED1}"/>
                </c:ext>
              </c:extLst>
            </c:dLbl>
            <c:dLbl>
              <c:idx val="2"/>
              <c:layout>
                <c:manualLayout>
                  <c:x val="8.219059566552743E-2"/>
                  <c:y val="3.7752387810660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5E1-4F08-942D-52D400971ED1}"/>
                </c:ext>
              </c:extLst>
            </c:dLbl>
            <c:dLbl>
              <c:idx val="3"/>
              <c:layout>
                <c:manualLayout>
                  <c:x val="-7.6422834566192269E-2"/>
                  <c:y val="1.651666966716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E1-4F08-942D-52D400971ED1}"/>
                </c:ext>
              </c:extLst>
            </c:dLbl>
            <c:dLbl>
              <c:idx val="4"/>
              <c:layout>
                <c:manualLayout>
                  <c:x val="3.1722686046343963E-2"/>
                  <c:y val="-5.89881059541572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E1-4F08-942D-52D400971E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'inputData(1)'!$B$12:$F$12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'inputData(1)'!$B$15:$F$15</c:f>
              <c:numCache>
                <c:formatCode>0.00</c:formatCode>
                <c:ptCount val="5"/>
                <c:pt idx="0">
                  <c:v>2</c:v>
                </c:pt>
                <c:pt idx="1">
                  <c:v>2.6</c:v>
                </c:pt>
                <c:pt idx="2">
                  <c:v>2</c:v>
                </c:pt>
                <c:pt idx="3">
                  <c:v>1.8</c:v>
                </c:pt>
                <c:pt idx="4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0E-4B06-8C91-C41DD5462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949504"/>
        <c:axId val="176984064"/>
      </c:radarChart>
      <c:catAx>
        <c:axId val="17694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defRPr>
            </a:pPr>
            <a:endParaRPr lang="en-US"/>
          </a:p>
        </c:txPr>
        <c:crossAx val="176984064"/>
        <c:crosses val="autoZero"/>
        <c:auto val="0"/>
        <c:lblAlgn val="ctr"/>
        <c:lblOffset val="100"/>
        <c:noMultiLvlLbl val="0"/>
      </c:catAx>
      <c:valAx>
        <c:axId val="1769840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dobe Caslon Pro" panose="0205050205050A020403" pitchFamily="18" charset="0"/>
                <a:ea typeface="+mn-ea"/>
                <a:cs typeface="+mn-cs"/>
              </a:defRPr>
            </a:pPr>
            <a:endParaRPr lang="en-US"/>
          </a:p>
        </c:txPr>
        <c:crossAx val="176949504"/>
        <c:crosses val="autoZero"/>
        <c:crossBetween val="between"/>
        <c:majorUnit val="0.5"/>
        <c:minorUnit val="0.1"/>
      </c:valAx>
      <c:spPr>
        <a:noFill/>
        <a:ln>
          <a:noFill/>
        </a:ln>
        <a:effectLst/>
      </c:spPr>
    </c:plotArea>
    <c:legend>
      <c:legendPos val="t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Chakra Petch" panose="02000506000000020004" pitchFamily="2" charset="-34"/>
              <a:ea typeface="+mn-ea"/>
              <a:cs typeface="TH Chakra Petch" panose="02000506000000020004" pitchFamily="2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11" l="0.70000000000000107" r="0.70000000000000107" t="0.75000000000000111" header="0.30000000000000004" footer="0.3000000000000000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2400">
                <a:solidFill>
                  <a:schemeClr val="tx1">
                    <a:lumMod val="85000"/>
                    <a:lumOff val="15000"/>
                  </a:schemeClr>
                </a:solidFill>
                <a:latin typeface="LilyUPC" panose="020B0604020202020204" pitchFamily="34" charset="-34"/>
                <a:cs typeface="LilyUPC" panose="020B0604020202020204" pitchFamily="34" charset="-34"/>
              </a:defRPr>
            </a:pPr>
            <a:r>
              <a:rPr lang="en-US" sz="1800">
                <a:solidFill>
                  <a:schemeClr val="tx1">
                    <a:lumMod val="75000"/>
                    <a:lumOff val="25000"/>
                  </a:schemeClr>
                </a:solidFill>
                <a:latin typeface="Adobe Hebrew" panose="02040503050201020203" pitchFamily="18" charset="-79"/>
                <a:cs typeface="Adobe Hebrew" panose="02040503050201020203" pitchFamily="18" charset="-79"/>
              </a:rPr>
              <a:t>Community Radar Analysis</a:t>
            </a:r>
            <a:endParaRPr lang="th-TH" sz="1800">
              <a:solidFill>
                <a:schemeClr val="tx1">
                  <a:lumMod val="75000"/>
                  <a:lumOff val="25000"/>
                </a:schemeClr>
              </a:solidFill>
              <a:latin typeface="Adobe Hebrew" panose="02040503050201020203" pitchFamily="18" charset="-79"/>
              <a:cs typeface="LilyUPC" panose="020B0604020202020204" pitchFamily="34" charset="-34"/>
            </a:endParaRPr>
          </a:p>
        </c:rich>
      </c:tx>
      <c:layout>
        <c:manualLayout>
          <c:xMode val="edge"/>
          <c:yMode val="edge"/>
          <c:x val="0.32786244374083162"/>
          <c:y val="0.9025446403086131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174012601696905"/>
          <c:y val="8.0443295266455606E-2"/>
          <c:w val="0.48013874622615882"/>
          <c:h val="0.89556684424996269"/>
        </c:manualLayout>
      </c:layout>
      <c:radarChart>
        <c:radarStyle val="marker"/>
        <c:varyColors val="0"/>
        <c:ser>
          <c:idx val="0"/>
          <c:order val="0"/>
          <c:dLbls>
            <c:dLbl>
              <c:idx val="0"/>
              <c:layout>
                <c:manualLayout>
                  <c:x val="2.9899848349767E-2"/>
                  <c:y val="4.6828437633035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7B-4364-B419-F70767DCFA63}"/>
                </c:ext>
              </c:extLst>
            </c:dLbl>
            <c:dLbl>
              <c:idx val="1"/>
              <c:layout>
                <c:manualLayout>
                  <c:x val="-3.2618016381564002E-2"/>
                  <c:y val="-6.3856960408684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7B-4364-B419-F70767DCFA63}"/>
                </c:ext>
              </c:extLst>
            </c:dLbl>
            <c:dLbl>
              <c:idx val="2"/>
              <c:layout>
                <c:manualLayout>
                  <c:x val="-2.7181680317970008E-3"/>
                  <c:y val="-5.7471264367816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7B-4364-B419-F70767DCFA63}"/>
                </c:ext>
              </c:extLst>
            </c:dLbl>
            <c:dLbl>
              <c:idx val="3"/>
              <c:layout>
                <c:manualLayout>
                  <c:x val="2.8731411696517467E-2"/>
                  <c:y val="1.6333014965407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7B-4364-B419-F70767DCFA63}"/>
                </c:ext>
              </c:extLst>
            </c:dLbl>
            <c:dLbl>
              <c:idx val="4"/>
              <c:layout>
                <c:manualLayout>
                  <c:x val="4.892702457234601E-2"/>
                  <c:y val="-1.2771392081736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7B-4364-B419-F70767DCFA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'inputData(1)'!$B$39:$F$39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'inputData(1)'!$B$40:$F$40</c:f>
              <c:numCache>
                <c:formatCode>0.00</c:formatCode>
                <c:ptCount val="5"/>
                <c:pt idx="0">
                  <c:v>2.5833333333333335</c:v>
                </c:pt>
                <c:pt idx="1">
                  <c:v>2.4857142857142858</c:v>
                </c:pt>
                <c:pt idx="2">
                  <c:v>2.4285714285714284</c:v>
                </c:pt>
                <c:pt idx="3">
                  <c:v>2.3916666666666666</c:v>
                </c:pt>
                <c:pt idx="4">
                  <c:v>2.6666666666666665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7B-4364-B419-F70767DCF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766976"/>
        <c:axId val="182781056"/>
      </c:radarChart>
      <c:catAx>
        <c:axId val="1827669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2000" b="1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defRPr>
            </a:pPr>
            <a:endParaRPr lang="en-US"/>
          </a:p>
        </c:txPr>
        <c:crossAx val="182781056"/>
        <c:crosses val="autoZero"/>
        <c:auto val="0"/>
        <c:lblAlgn val="ctr"/>
        <c:lblOffset val="100"/>
        <c:noMultiLvlLbl val="0"/>
      </c:catAx>
      <c:valAx>
        <c:axId val="182781056"/>
        <c:scaling>
          <c:orientation val="minMax"/>
          <c:max val="3"/>
          <c:min val="0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276697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11" l="0.70000000000000107" r="0.70000000000000107" t="0.75000000000000111" header="0.30000000000000004" footer="0.3000000000000000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333375</xdr:colOff>
      <xdr:row>0</xdr:row>
      <xdr:rowOff>47623</xdr:rowOff>
    </xdr:from>
    <xdr:to>
      <xdr:col>20</xdr:col>
      <xdr:colOff>390526</xdr:colOff>
      <xdr:row>0</xdr:row>
      <xdr:rowOff>545985</xdr:rowOff>
    </xdr:to>
    <xdr:pic>
      <xdr:nvPicPr>
        <xdr:cNvPr id="4" name="รูปภาพ 2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47623"/>
          <a:ext cx="1752601" cy="498362"/>
        </a:xfrm>
        <a:prstGeom prst="rect">
          <a:avLst/>
        </a:prstGeom>
      </xdr:spPr>
    </xdr:pic>
    <xdr:clientData/>
  </xdr:twoCellAnchor>
  <xdr:twoCellAnchor>
    <xdr:from>
      <xdr:col>0</xdr:col>
      <xdr:colOff>221483</xdr:colOff>
      <xdr:row>17</xdr:row>
      <xdr:rowOff>328083</xdr:rowOff>
    </xdr:from>
    <xdr:to>
      <xdr:col>20</xdr:col>
      <xdr:colOff>187778</xdr:colOff>
      <xdr:row>32</xdr:row>
      <xdr:rowOff>5441</xdr:rowOff>
    </xdr:to>
    <xdr:grpSp>
      <xdr:nvGrpSpPr>
        <xdr:cNvPr id="144" name="Group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GrpSpPr/>
      </xdr:nvGrpSpPr>
      <xdr:grpSpPr>
        <a:xfrm>
          <a:off x="221483" y="8471958"/>
          <a:ext cx="8653095" cy="6316283"/>
          <a:chOff x="262304" y="7616944"/>
          <a:chExt cx="8770116" cy="5791535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00000000-0008-0000-0000-00000A000000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GrpSpPr/>
        </xdr:nvGrpSpPr>
        <xdr:grpSpPr>
          <a:xfrm>
            <a:off x="262304" y="7939822"/>
            <a:ext cx="2834579" cy="5459132"/>
            <a:chOff x="298728" y="1577181"/>
            <a:chExt cx="3425093" cy="4622716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11" name="Rectangle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>
            <a:xfrm>
              <a:off x="304800" y="1577181"/>
              <a:ext cx="3419021" cy="1517446"/>
            </a:xfrm>
            <a:prstGeom prst="rect">
              <a:avLst/>
            </a:prstGeom>
            <a:solidFill>
              <a:srgbClr val="CE295E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>
                <a:spcBef>
                  <a:spcPts val="600"/>
                </a:spcBef>
              </a:pPr>
              <a:r>
                <a:rPr lang="th-TH" sz="4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จปฐ.</a:t>
              </a:r>
              <a:endParaRPr lang="en-US" sz="4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12" name="Rectangle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>
            <a:xfrm>
              <a:off x="298728" y="3094627"/>
              <a:ext cx="3425093" cy="310527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b="1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27" name="Group 26">
            <a:extLst>
              <a:ext uri="{FF2B5EF4-FFF2-40B4-BE49-F238E27FC236}">
                <a16:creationId xmlns:a16="http://schemas.microsoft.com/office/drawing/2014/main" id="{00000000-0008-0000-0000-00001B000000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GrpSpPr/>
        </xdr:nvGrpSpPr>
        <xdr:grpSpPr>
          <a:xfrm>
            <a:off x="6234478" y="7930297"/>
            <a:ext cx="2797942" cy="5468658"/>
            <a:chOff x="298728" y="1577180"/>
            <a:chExt cx="3425093" cy="4622717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9" name="Rectangle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SpPr/>
          </xdr:nvSpPr>
          <xdr:spPr>
            <a:xfrm>
              <a:off x="298728" y="3059777"/>
              <a:ext cx="3425093" cy="314012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28" name="Rectangle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/>
          </xdr:nvSpPr>
          <xdr:spPr>
            <a:xfrm>
              <a:off x="304801" y="1577180"/>
              <a:ext cx="3419020" cy="1532056"/>
            </a:xfrm>
            <a:prstGeom prst="rect">
              <a:avLst/>
            </a:prstGeom>
            <a:solidFill>
              <a:srgbClr val="40404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/>
              <a:r>
                <a:rPr lang="th-TH" sz="2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สารสนเทศเพื่อการพัฒนา</a:t>
              </a:r>
            </a:p>
            <a:p>
              <a:pPr marL="0" indent="0" algn="ctr" defTabSz="914400" rtl="0" eaLnBrk="1" latinLnBrk="0" hangingPunct="1"/>
              <a:r>
                <a:rPr lang="th-TH" sz="36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ด้านอาชีพ</a:t>
              </a:r>
            </a:p>
          </xdr:txBody>
        </xdr:sp>
      </xdr:grpSp>
      <xdr:grpSp>
        <xdr:nvGrpSpPr>
          <xdr:cNvPr id="30" name="Group 29">
            <a:extLst>
              <a:ext uri="{FF2B5EF4-FFF2-40B4-BE49-F238E27FC236}">
                <a16:creationId xmlns:a16="http://schemas.microsoft.com/office/drawing/2014/main" id="{00000000-0008-0000-0000-00001E000000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GrpSpPr/>
        </xdr:nvGrpSpPr>
        <xdr:grpSpPr>
          <a:xfrm>
            <a:off x="3251793" y="7949348"/>
            <a:ext cx="2827775" cy="5459131"/>
            <a:chOff x="298728" y="1577182"/>
            <a:chExt cx="3425093" cy="5457588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31" name="Rectangle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SpPr/>
          </xdr:nvSpPr>
          <xdr:spPr>
            <a:xfrm>
              <a:off x="304800" y="1577182"/>
              <a:ext cx="3419021" cy="1795489"/>
            </a:xfrm>
            <a:prstGeom prst="rect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Bef>
                  <a:spcPts val="600"/>
                </a:spcBef>
              </a:pPr>
              <a:r>
                <a:rPr lang="th-TH" sz="4800" b="1">
                  <a:latin typeface="TH Chakra Petch" panose="02000506000000020004" pitchFamily="2" charset="-34"/>
                  <a:cs typeface="TH Chakra Petch" panose="02000506000000020004" pitchFamily="2" charset="-34"/>
                </a:rPr>
                <a:t>กชช.2ค</a:t>
              </a:r>
              <a:endParaRPr lang="en-US" sz="4800" b="1"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32" name="Rectangle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/>
          </xdr:nvSpPr>
          <xdr:spPr>
            <a:xfrm>
              <a:off x="298728" y="3351173"/>
              <a:ext cx="3425093" cy="3683597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37" name="Group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GrpSpPr/>
        </xdr:nvGrpSpPr>
        <xdr:grpSpPr>
          <a:xfrm>
            <a:off x="1439633" y="7835209"/>
            <a:ext cx="664027" cy="563120"/>
            <a:chOff x="1536019" y="1379211"/>
            <a:chExt cx="657225" cy="563120"/>
          </a:xfrm>
        </xdr:grpSpPr>
        <xdr:sp macro="" textlink="">
          <xdr:nvSpPr>
            <xdr:cNvPr id="38" name="Oval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/>
          </xdr:nvSpPr>
          <xdr:spPr>
            <a:xfrm>
              <a:off x="1536019" y="1379211"/>
              <a:ext cx="657225" cy="563120"/>
            </a:xfrm>
            <a:prstGeom prst="ellipse">
              <a:avLst/>
            </a:prstGeom>
            <a:solidFill>
              <a:srgbClr val="CE295E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39" name="Group 38" descr="This is an icon of coins.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GrpSpPr/>
          </xdr:nvGrpSpPr>
          <xdr:grpSpPr>
            <a:xfrm>
              <a:off x="1763637" y="1481955"/>
              <a:ext cx="287338" cy="263526"/>
              <a:chOff x="3171825" y="1368425"/>
              <a:chExt cx="287338" cy="263526"/>
            </a:xfrm>
            <a:solidFill>
              <a:schemeClr val="bg1"/>
            </a:solidFill>
          </xdr:grpSpPr>
          <xdr:sp macro="" textlink="">
            <xdr:nvSpPr>
              <xdr:cNvPr id="40" name="Freeform 39">
                <a:extLst>
                  <a:ext uri="{FF2B5EF4-FFF2-40B4-BE49-F238E27FC236}">
                    <a16:creationId xmlns:a16="http://schemas.microsoft.com/office/drawing/2014/main" id="{00000000-0008-0000-0000-000028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98613"/>
                <a:ext cx="49213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136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1" name="Freeform 40">
                <a:extLst>
                  <a:ext uri="{FF2B5EF4-FFF2-40B4-BE49-F238E27FC236}">
                    <a16:creationId xmlns:a16="http://schemas.microsoft.com/office/drawing/2014/main" id="{00000000-0008-0000-0000-000029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98613"/>
                <a:ext cx="28575" cy="33338"/>
              </a:xfrm>
              <a:custGeom>
                <a:avLst/>
                <a:gdLst>
                  <a:gd name="T0" fmla="*/ 75 w 90"/>
                  <a:gd name="T1" fmla="*/ 0 h 106"/>
                  <a:gd name="T2" fmla="*/ 0 w 90"/>
                  <a:gd name="T3" fmla="*/ 0 h 106"/>
                  <a:gd name="T4" fmla="*/ 0 w 90"/>
                  <a:gd name="T5" fmla="*/ 106 h 106"/>
                  <a:gd name="T6" fmla="*/ 75 w 90"/>
                  <a:gd name="T7" fmla="*/ 106 h 106"/>
                  <a:gd name="T8" fmla="*/ 78 w 90"/>
                  <a:gd name="T9" fmla="*/ 106 h 106"/>
                  <a:gd name="T10" fmla="*/ 80 w 90"/>
                  <a:gd name="T11" fmla="*/ 104 h 106"/>
                  <a:gd name="T12" fmla="*/ 84 w 90"/>
                  <a:gd name="T13" fmla="*/ 103 h 106"/>
                  <a:gd name="T14" fmla="*/ 86 w 90"/>
                  <a:gd name="T15" fmla="*/ 101 h 106"/>
                  <a:gd name="T16" fmla="*/ 88 w 90"/>
                  <a:gd name="T17" fmla="*/ 99 h 106"/>
                  <a:gd name="T18" fmla="*/ 89 w 90"/>
                  <a:gd name="T19" fmla="*/ 97 h 106"/>
                  <a:gd name="T20" fmla="*/ 90 w 90"/>
                  <a:gd name="T21" fmla="*/ 94 h 106"/>
                  <a:gd name="T22" fmla="*/ 90 w 90"/>
                  <a:gd name="T23" fmla="*/ 91 h 106"/>
                  <a:gd name="T24" fmla="*/ 90 w 90"/>
                  <a:gd name="T25" fmla="*/ 15 h 106"/>
                  <a:gd name="T26" fmla="*/ 90 w 90"/>
                  <a:gd name="T27" fmla="*/ 12 h 106"/>
                  <a:gd name="T28" fmla="*/ 89 w 90"/>
                  <a:gd name="T29" fmla="*/ 10 h 106"/>
                  <a:gd name="T30" fmla="*/ 88 w 90"/>
                  <a:gd name="T31" fmla="*/ 7 h 106"/>
                  <a:gd name="T32" fmla="*/ 86 w 90"/>
                  <a:gd name="T33" fmla="*/ 5 h 106"/>
                  <a:gd name="T34" fmla="*/ 84 w 90"/>
                  <a:gd name="T35" fmla="*/ 4 h 106"/>
                  <a:gd name="T36" fmla="*/ 80 w 90"/>
                  <a:gd name="T37" fmla="*/ 2 h 106"/>
                  <a:gd name="T38" fmla="*/ 78 w 90"/>
                  <a:gd name="T39" fmla="*/ 2 h 106"/>
                  <a:gd name="T40" fmla="*/ 75 w 90"/>
                  <a:gd name="T41" fmla="*/ 0 h 106"/>
                  <a:gd name="T42" fmla="*/ 7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75" y="0"/>
                    </a:move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8" y="106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0" y="2"/>
                    </a:lnTo>
                    <a:lnTo>
                      <a:pt x="78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2" name="Freeform 41">
                <a:extLst>
                  <a:ext uri="{FF2B5EF4-FFF2-40B4-BE49-F238E27FC236}">
                    <a16:creationId xmlns:a16="http://schemas.microsoft.com/office/drawing/2014/main" id="{00000000-0008-0000-0000-00002A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98613"/>
                <a:ext cx="28575" cy="33338"/>
              </a:xfrm>
              <a:custGeom>
                <a:avLst/>
                <a:gdLst>
                  <a:gd name="T0" fmla="*/ 15 w 90"/>
                  <a:gd name="T1" fmla="*/ 0 h 106"/>
                  <a:gd name="T2" fmla="*/ 11 w 90"/>
                  <a:gd name="T3" fmla="*/ 0 h 106"/>
                  <a:gd name="T4" fmla="*/ 9 w 90"/>
                  <a:gd name="T5" fmla="*/ 2 h 106"/>
                  <a:gd name="T6" fmla="*/ 6 w 90"/>
                  <a:gd name="T7" fmla="*/ 4 h 106"/>
                  <a:gd name="T8" fmla="*/ 4 w 90"/>
                  <a:gd name="T9" fmla="*/ 5 h 106"/>
                  <a:gd name="T10" fmla="*/ 3 w 90"/>
                  <a:gd name="T11" fmla="*/ 7 h 106"/>
                  <a:gd name="T12" fmla="*/ 1 w 90"/>
                  <a:gd name="T13" fmla="*/ 10 h 106"/>
                  <a:gd name="T14" fmla="*/ 0 w 90"/>
                  <a:gd name="T15" fmla="*/ 12 h 106"/>
                  <a:gd name="T16" fmla="*/ 0 w 90"/>
                  <a:gd name="T17" fmla="*/ 15 h 106"/>
                  <a:gd name="T18" fmla="*/ 0 w 90"/>
                  <a:gd name="T19" fmla="*/ 91 h 106"/>
                  <a:gd name="T20" fmla="*/ 0 w 90"/>
                  <a:gd name="T21" fmla="*/ 94 h 106"/>
                  <a:gd name="T22" fmla="*/ 1 w 90"/>
                  <a:gd name="T23" fmla="*/ 97 h 106"/>
                  <a:gd name="T24" fmla="*/ 3 w 90"/>
                  <a:gd name="T25" fmla="*/ 99 h 106"/>
                  <a:gd name="T26" fmla="*/ 4 w 90"/>
                  <a:gd name="T27" fmla="*/ 101 h 106"/>
                  <a:gd name="T28" fmla="*/ 6 w 90"/>
                  <a:gd name="T29" fmla="*/ 103 h 106"/>
                  <a:gd name="T30" fmla="*/ 9 w 90"/>
                  <a:gd name="T31" fmla="*/ 104 h 106"/>
                  <a:gd name="T32" fmla="*/ 11 w 90"/>
                  <a:gd name="T33" fmla="*/ 106 h 106"/>
                  <a:gd name="T34" fmla="*/ 15 w 90"/>
                  <a:gd name="T35" fmla="*/ 106 h 106"/>
                  <a:gd name="T36" fmla="*/ 90 w 90"/>
                  <a:gd name="T37" fmla="*/ 106 h 106"/>
                  <a:gd name="T38" fmla="*/ 90 w 90"/>
                  <a:gd name="T39" fmla="*/ 0 h 106"/>
                  <a:gd name="T40" fmla="*/ 75 w 90"/>
                  <a:gd name="T41" fmla="*/ 0 h 106"/>
                  <a:gd name="T42" fmla="*/ 1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15" y="0"/>
                    </a:moveTo>
                    <a:lnTo>
                      <a:pt x="11" y="0"/>
                    </a:lnTo>
                    <a:lnTo>
                      <a:pt x="9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3" name="Freeform 42">
                <a:extLst>
                  <a:ext uri="{FF2B5EF4-FFF2-40B4-BE49-F238E27FC236}">
                    <a16:creationId xmlns:a16="http://schemas.microsoft.com/office/drawing/2014/main" id="{00000000-0008-0000-0000-00002B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22413"/>
                <a:ext cx="49213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136 w 151"/>
                  <a:gd name="T5" fmla="*/ 0 h 105"/>
                  <a:gd name="T6" fmla="*/ 0 w 151"/>
                  <a:gd name="T7" fmla="*/ 0 h 105"/>
                  <a:gd name="T8" fmla="*/ 0 w 151"/>
                  <a:gd name="T9" fmla="*/ 105 h 105"/>
                  <a:gd name="T10" fmla="*/ 136 w 151"/>
                  <a:gd name="T11" fmla="*/ 105 h 105"/>
                  <a:gd name="T12" fmla="*/ 151 w 151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36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4" name="Freeform 43">
                <a:extLst>
                  <a:ext uri="{FF2B5EF4-FFF2-40B4-BE49-F238E27FC236}">
                    <a16:creationId xmlns:a16="http://schemas.microsoft.com/office/drawing/2014/main" id="{00000000-0008-0000-0000-00002C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22413"/>
                <a:ext cx="28575" cy="33338"/>
              </a:xfrm>
              <a:custGeom>
                <a:avLst/>
                <a:gdLst>
                  <a:gd name="T0" fmla="*/ 15 w 90"/>
                  <a:gd name="T1" fmla="*/ 0 h 105"/>
                  <a:gd name="T2" fmla="*/ 11 w 90"/>
                  <a:gd name="T3" fmla="*/ 0 h 105"/>
                  <a:gd name="T4" fmla="*/ 9 w 90"/>
                  <a:gd name="T5" fmla="*/ 1 h 105"/>
                  <a:gd name="T6" fmla="*/ 6 w 90"/>
                  <a:gd name="T7" fmla="*/ 2 h 105"/>
                  <a:gd name="T8" fmla="*/ 4 w 90"/>
                  <a:gd name="T9" fmla="*/ 4 h 105"/>
                  <a:gd name="T10" fmla="*/ 3 w 90"/>
                  <a:gd name="T11" fmla="*/ 7 h 105"/>
                  <a:gd name="T12" fmla="*/ 1 w 90"/>
                  <a:gd name="T13" fmla="*/ 9 h 105"/>
                  <a:gd name="T14" fmla="*/ 0 w 90"/>
                  <a:gd name="T15" fmla="*/ 12 h 105"/>
                  <a:gd name="T16" fmla="*/ 0 w 90"/>
                  <a:gd name="T17" fmla="*/ 15 h 105"/>
                  <a:gd name="T18" fmla="*/ 0 w 90"/>
                  <a:gd name="T19" fmla="*/ 90 h 105"/>
                  <a:gd name="T20" fmla="*/ 0 w 90"/>
                  <a:gd name="T21" fmla="*/ 93 h 105"/>
                  <a:gd name="T22" fmla="*/ 1 w 90"/>
                  <a:gd name="T23" fmla="*/ 96 h 105"/>
                  <a:gd name="T24" fmla="*/ 3 w 90"/>
                  <a:gd name="T25" fmla="*/ 99 h 105"/>
                  <a:gd name="T26" fmla="*/ 4 w 90"/>
                  <a:gd name="T27" fmla="*/ 101 h 105"/>
                  <a:gd name="T28" fmla="*/ 6 w 90"/>
                  <a:gd name="T29" fmla="*/ 102 h 105"/>
                  <a:gd name="T30" fmla="*/ 9 w 90"/>
                  <a:gd name="T31" fmla="*/ 104 h 105"/>
                  <a:gd name="T32" fmla="*/ 11 w 90"/>
                  <a:gd name="T33" fmla="*/ 105 h 105"/>
                  <a:gd name="T34" fmla="*/ 15 w 90"/>
                  <a:gd name="T35" fmla="*/ 105 h 105"/>
                  <a:gd name="T36" fmla="*/ 7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  <a:gd name="T42" fmla="*/ 75 w 90"/>
                  <a:gd name="T43" fmla="*/ 0 h 105"/>
                  <a:gd name="T44" fmla="*/ 15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15" y="0"/>
                    </a:move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5" name="Freeform 44">
                <a:extLst>
                  <a:ext uri="{FF2B5EF4-FFF2-40B4-BE49-F238E27FC236}">
                    <a16:creationId xmlns:a16="http://schemas.microsoft.com/office/drawing/2014/main" id="{00000000-0008-0000-0000-00002D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22413"/>
                <a:ext cx="28575" cy="33338"/>
              </a:xfrm>
              <a:custGeom>
                <a:avLst/>
                <a:gdLst>
                  <a:gd name="T0" fmla="*/ 75 w 90"/>
                  <a:gd name="T1" fmla="*/ 0 h 105"/>
                  <a:gd name="T2" fmla="*/ 0 w 90"/>
                  <a:gd name="T3" fmla="*/ 0 h 105"/>
                  <a:gd name="T4" fmla="*/ 0 w 90"/>
                  <a:gd name="T5" fmla="*/ 105 h 105"/>
                  <a:gd name="T6" fmla="*/ 75 w 90"/>
                  <a:gd name="T7" fmla="*/ 105 h 105"/>
                  <a:gd name="T8" fmla="*/ 78 w 90"/>
                  <a:gd name="T9" fmla="*/ 105 h 105"/>
                  <a:gd name="T10" fmla="*/ 80 w 90"/>
                  <a:gd name="T11" fmla="*/ 104 h 105"/>
                  <a:gd name="T12" fmla="*/ 84 w 90"/>
                  <a:gd name="T13" fmla="*/ 102 h 105"/>
                  <a:gd name="T14" fmla="*/ 86 w 90"/>
                  <a:gd name="T15" fmla="*/ 101 h 105"/>
                  <a:gd name="T16" fmla="*/ 88 w 90"/>
                  <a:gd name="T17" fmla="*/ 99 h 105"/>
                  <a:gd name="T18" fmla="*/ 89 w 90"/>
                  <a:gd name="T19" fmla="*/ 96 h 105"/>
                  <a:gd name="T20" fmla="*/ 90 w 90"/>
                  <a:gd name="T21" fmla="*/ 93 h 105"/>
                  <a:gd name="T22" fmla="*/ 90 w 90"/>
                  <a:gd name="T23" fmla="*/ 90 h 105"/>
                  <a:gd name="T24" fmla="*/ 90 w 90"/>
                  <a:gd name="T25" fmla="*/ 15 h 105"/>
                  <a:gd name="T26" fmla="*/ 90 w 90"/>
                  <a:gd name="T27" fmla="*/ 12 h 105"/>
                  <a:gd name="T28" fmla="*/ 89 w 90"/>
                  <a:gd name="T29" fmla="*/ 9 h 105"/>
                  <a:gd name="T30" fmla="*/ 88 w 90"/>
                  <a:gd name="T31" fmla="*/ 7 h 105"/>
                  <a:gd name="T32" fmla="*/ 86 w 90"/>
                  <a:gd name="T33" fmla="*/ 4 h 105"/>
                  <a:gd name="T34" fmla="*/ 84 w 90"/>
                  <a:gd name="T35" fmla="*/ 2 h 105"/>
                  <a:gd name="T36" fmla="*/ 80 w 90"/>
                  <a:gd name="T37" fmla="*/ 1 h 105"/>
                  <a:gd name="T38" fmla="*/ 78 w 90"/>
                  <a:gd name="T39" fmla="*/ 0 h 105"/>
                  <a:gd name="T40" fmla="*/ 75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75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6" name="Freeform 45">
                <a:extLst>
                  <a:ext uri="{FF2B5EF4-FFF2-40B4-BE49-F238E27FC236}">
                    <a16:creationId xmlns:a16="http://schemas.microsoft.com/office/drawing/2014/main" id="{00000000-0008-0000-0000-00002E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0875" y="14462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4 h 105"/>
                  <a:gd name="T12" fmla="*/ 3 w 90"/>
                  <a:gd name="T13" fmla="*/ 6 h 105"/>
                  <a:gd name="T14" fmla="*/ 1 w 90"/>
                  <a:gd name="T15" fmla="*/ 9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3 h 105"/>
                  <a:gd name="T24" fmla="*/ 1 w 90"/>
                  <a:gd name="T25" fmla="*/ 96 h 105"/>
                  <a:gd name="T26" fmla="*/ 3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45 w 90"/>
                  <a:gd name="T39" fmla="*/ 105 h 105"/>
                  <a:gd name="T40" fmla="*/ 90 w 90"/>
                  <a:gd name="T41" fmla="*/ 105 h 105"/>
                  <a:gd name="T42" fmla="*/ 90 w 90"/>
                  <a:gd name="T4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7" name="Freeform 46">
                <a:extLst>
                  <a:ext uri="{FF2B5EF4-FFF2-40B4-BE49-F238E27FC236}">
                    <a16:creationId xmlns:a16="http://schemas.microsoft.com/office/drawing/2014/main" id="{00000000-0008-0000-0000-00002F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28975" y="14462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46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06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4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6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8" name="Freeform 47">
                <a:extLst>
                  <a:ext uri="{FF2B5EF4-FFF2-40B4-BE49-F238E27FC236}">
                    <a16:creationId xmlns:a16="http://schemas.microsoft.com/office/drawing/2014/main" id="{00000000-0008-0000-0000-000030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87713" y="1446213"/>
                <a:ext cx="28575" cy="33338"/>
              </a:xfrm>
              <a:custGeom>
                <a:avLst/>
                <a:gdLst>
                  <a:gd name="T0" fmla="*/ 90 w 90"/>
                  <a:gd name="T1" fmla="*/ 15 h 105"/>
                  <a:gd name="T2" fmla="*/ 90 w 90"/>
                  <a:gd name="T3" fmla="*/ 12 h 105"/>
                  <a:gd name="T4" fmla="*/ 89 w 90"/>
                  <a:gd name="T5" fmla="*/ 9 h 105"/>
                  <a:gd name="T6" fmla="*/ 88 w 90"/>
                  <a:gd name="T7" fmla="*/ 6 h 105"/>
                  <a:gd name="T8" fmla="*/ 86 w 90"/>
                  <a:gd name="T9" fmla="*/ 4 h 105"/>
                  <a:gd name="T10" fmla="*/ 84 w 90"/>
                  <a:gd name="T11" fmla="*/ 2 h 105"/>
                  <a:gd name="T12" fmla="*/ 81 w 90"/>
                  <a:gd name="T13" fmla="*/ 1 h 105"/>
                  <a:gd name="T14" fmla="*/ 78 w 90"/>
                  <a:gd name="T15" fmla="*/ 0 h 105"/>
                  <a:gd name="T16" fmla="*/ 75 w 90"/>
                  <a:gd name="T17" fmla="*/ 0 h 105"/>
                  <a:gd name="T18" fmla="*/ 45 w 90"/>
                  <a:gd name="T19" fmla="*/ 0 h 105"/>
                  <a:gd name="T20" fmla="*/ 0 w 90"/>
                  <a:gd name="T21" fmla="*/ 0 h 105"/>
                  <a:gd name="T22" fmla="*/ 0 w 90"/>
                  <a:gd name="T23" fmla="*/ 105 h 105"/>
                  <a:gd name="T24" fmla="*/ 75 w 90"/>
                  <a:gd name="T25" fmla="*/ 105 h 105"/>
                  <a:gd name="T26" fmla="*/ 78 w 90"/>
                  <a:gd name="T27" fmla="*/ 105 h 105"/>
                  <a:gd name="T28" fmla="*/ 81 w 90"/>
                  <a:gd name="T29" fmla="*/ 104 h 105"/>
                  <a:gd name="T30" fmla="*/ 84 w 90"/>
                  <a:gd name="T31" fmla="*/ 103 h 105"/>
                  <a:gd name="T32" fmla="*/ 86 w 90"/>
                  <a:gd name="T33" fmla="*/ 101 h 105"/>
                  <a:gd name="T34" fmla="*/ 88 w 90"/>
                  <a:gd name="T35" fmla="*/ 99 h 105"/>
                  <a:gd name="T36" fmla="*/ 89 w 90"/>
                  <a:gd name="T37" fmla="*/ 96 h 105"/>
                  <a:gd name="T38" fmla="*/ 90 w 90"/>
                  <a:gd name="T39" fmla="*/ 93 h 105"/>
                  <a:gd name="T40" fmla="*/ 90 w 90"/>
                  <a:gd name="T41" fmla="*/ 90 h 105"/>
                  <a:gd name="T42" fmla="*/ 90 w 90"/>
                  <a:gd name="T43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15"/>
                    </a:moveTo>
                    <a:lnTo>
                      <a:pt x="90" y="12"/>
                    </a:lnTo>
                    <a:lnTo>
                      <a:pt x="89" y="9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9" name="Freeform 48">
                <a:extLst>
                  <a:ext uri="{FF2B5EF4-FFF2-40B4-BE49-F238E27FC236}">
                    <a16:creationId xmlns:a16="http://schemas.microsoft.com/office/drawing/2014/main" id="{00000000-0008-0000-0000-000031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08113"/>
                <a:ext cx="30163" cy="33338"/>
              </a:xfrm>
              <a:custGeom>
                <a:avLst/>
                <a:gdLst>
                  <a:gd name="T0" fmla="*/ 0 w 91"/>
                  <a:gd name="T1" fmla="*/ 90 h 105"/>
                  <a:gd name="T2" fmla="*/ 1 w 91"/>
                  <a:gd name="T3" fmla="*/ 93 h 105"/>
                  <a:gd name="T4" fmla="*/ 1 w 91"/>
                  <a:gd name="T5" fmla="*/ 95 h 105"/>
                  <a:gd name="T6" fmla="*/ 3 w 91"/>
                  <a:gd name="T7" fmla="*/ 98 h 105"/>
                  <a:gd name="T8" fmla="*/ 4 w 91"/>
                  <a:gd name="T9" fmla="*/ 101 h 105"/>
                  <a:gd name="T10" fmla="*/ 7 w 91"/>
                  <a:gd name="T11" fmla="*/ 103 h 105"/>
                  <a:gd name="T12" fmla="*/ 9 w 91"/>
                  <a:gd name="T13" fmla="*/ 104 h 105"/>
                  <a:gd name="T14" fmla="*/ 13 w 91"/>
                  <a:gd name="T15" fmla="*/ 105 h 105"/>
                  <a:gd name="T16" fmla="*/ 15 w 91"/>
                  <a:gd name="T17" fmla="*/ 105 h 105"/>
                  <a:gd name="T18" fmla="*/ 45 w 91"/>
                  <a:gd name="T19" fmla="*/ 105 h 105"/>
                  <a:gd name="T20" fmla="*/ 91 w 91"/>
                  <a:gd name="T21" fmla="*/ 105 h 105"/>
                  <a:gd name="T22" fmla="*/ 91 w 91"/>
                  <a:gd name="T23" fmla="*/ 0 h 105"/>
                  <a:gd name="T24" fmla="*/ 15 w 91"/>
                  <a:gd name="T25" fmla="*/ 0 h 105"/>
                  <a:gd name="T26" fmla="*/ 13 w 91"/>
                  <a:gd name="T27" fmla="*/ 0 h 105"/>
                  <a:gd name="T28" fmla="*/ 9 w 91"/>
                  <a:gd name="T29" fmla="*/ 1 h 105"/>
                  <a:gd name="T30" fmla="*/ 7 w 91"/>
                  <a:gd name="T31" fmla="*/ 2 h 105"/>
                  <a:gd name="T32" fmla="*/ 4 w 91"/>
                  <a:gd name="T33" fmla="*/ 4 h 105"/>
                  <a:gd name="T34" fmla="*/ 3 w 91"/>
                  <a:gd name="T35" fmla="*/ 6 h 105"/>
                  <a:gd name="T36" fmla="*/ 1 w 91"/>
                  <a:gd name="T37" fmla="*/ 8 h 105"/>
                  <a:gd name="T38" fmla="*/ 1 w 91"/>
                  <a:gd name="T39" fmla="*/ 11 h 105"/>
                  <a:gd name="T40" fmla="*/ 0 w 91"/>
                  <a:gd name="T41" fmla="*/ 15 h 105"/>
                  <a:gd name="T42" fmla="*/ 0 w 91"/>
                  <a:gd name="T43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0" y="90"/>
                    </a:moveTo>
                    <a:lnTo>
                      <a:pt x="1" y="93"/>
                    </a:lnTo>
                    <a:lnTo>
                      <a:pt x="1" y="95"/>
                    </a:lnTo>
                    <a:lnTo>
                      <a:pt x="3" y="98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9" y="104"/>
                    </a:lnTo>
                    <a:lnTo>
                      <a:pt x="13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1" y="105"/>
                    </a:lnTo>
                    <a:lnTo>
                      <a:pt x="91" y="0"/>
                    </a:lnTo>
                    <a:lnTo>
                      <a:pt x="15" y="0"/>
                    </a:lnTo>
                    <a:lnTo>
                      <a:pt x="13" y="0"/>
                    </a:lnTo>
                    <a:lnTo>
                      <a:pt x="9" y="1"/>
                    </a:lnTo>
                    <a:lnTo>
                      <a:pt x="7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8"/>
                    </a:lnTo>
                    <a:lnTo>
                      <a:pt x="1" y="11"/>
                    </a:lnTo>
                    <a:lnTo>
                      <a:pt x="0" y="15"/>
                    </a:lnTo>
                    <a:lnTo>
                      <a:pt x="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0" name="Freeform 49">
                <a:extLst>
                  <a:ext uri="{FF2B5EF4-FFF2-40B4-BE49-F238E27FC236}">
                    <a16:creationId xmlns:a16="http://schemas.microsoft.com/office/drawing/2014/main" id="{00000000-0008-0000-0000-000032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49613" y="1408113"/>
                <a:ext cx="47625" cy="33338"/>
              </a:xfrm>
              <a:custGeom>
                <a:avLst/>
                <a:gdLst>
                  <a:gd name="T0" fmla="*/ 0 w 150"/>
                  <a:gd name="T1" fmla="*/ 105 h 105"/>
                  <a:gd name="T2" fmla="*/ 105 w 150"/>
                  <a:gd name="T3" fmla="*/ 105 h 105"/>
                  <a:gd name="T4" fmla="*/ 150 w 150"/>
                  <a:gd name="T5" fmla="*/ 105 h 105"/>
                  <a:gd name="T6" fmla="*/ 150 w 150"/>
                  <a:gd name="T7" fmla="*/ 0 h 105"/>
                  <a:gd name="T8" fmla="*/ 75 w 150"/>
                  <a:gd name="T9" fmla="*/ 0 h 105"/>
                  <a:gd name="T10" fmla="*/ 0 w 150"/>
                  <a:gd name="T11" fmla="*/ 0 h 105"/>
                  <a:gd name="T12" fmla="*/ 0 w 150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0" y="105"/>
                    </a:move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1" name="Freeform 50">
                <a:extLst>
                  <a:ext uri="{FF2B5EF4-FFF2-40B4-BE49-F238E27FC236}">
                    <a16:creationId xmlns:a16="http://schemas.microsoft.com/office/drawing/2014/main" id="{00000000-0008-0000-0000-000033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6763" y="1408113"/>
                <a:ext cx="28575" cy="33338"/>
              </a:xfrm>
              <a:custGeom>
                <a:avLst/>
                <a:gdLst>
                  <a:gd name="T0" fmla="*/ 0 w 90"/>
                  <a:gd name="T1" fmla="*/ 105 h 105"/>
                  <a:gd name="T2" fmla="*/ 75 w 90"/>
                  <a:gd name="T3" fmla="*/ 105 h 105"/>
                  <a:gd name="T4" fmla="*/ 78 w 90"/>
                  <a:gd name="T5" fmla="*/ 105 h 105"/>
                  <a:gd name="T6" fmla="*/ 82 w 90"/>
                  <a:gd name="T7" fmla="*/ 104 h 105"/>
                  <a:gd name="T8" fmla="*/ 84 w 90"/>
                  <a:gd name="T9" fmla="*/ 103 h 105"/>
                  <a:gd name="T10" fmla="*/ 86 w 90"/>
                  <a:gd name="T11" fmla="*/ 101 h 105"/>
                  <a:gd name="T12" fmla="*/ 88 w 90"/>
                  <a:gd name="T13" fmla="*/ 98 h 105"/>
                  <a:gd name="T14" fmla="*/ 89 w 90"/>
                  <a:gd name="T15" fmla="*/ 95 h 105"/>
                  <a:gd name="T16" fmla="*/ 90 w 90"/>
                  <a:gd name="T17" fmla="*/ 93 h 105"/>
                  <a:gd name="T18" fmla="*/ 90 w 90"/>
                  <a:gd name="T19" fmla="*/ 90 h 105"/>
                  <a:gd name="T20" fmla="*/ 90 w 90"/>
                  <a:gd name="T21" fmla="*/ 15 h 105"/>
                  <a:gd name="T22" fmla="*/ 90 w 90"/>
                  <a:gd name="T23" fmla="*/ 11 h 105"/>
                  <a:gd name="T24" fmla="*/ 89 w 90"/>
                  <a:gd name="T25" fmla="*/ 8 h 105"/>
                  <a:gd name="T26" fmla="*/ 88 w 90"/>
                  <a:gd name="T27" fmla="*/ 6 h 105"/>
                  <a:gd name="T28" fmla="*/ 86 w 90"/>
                  <a:gd name="T29" fmla="*/ 4 h 105"/>
                  <a:gd name="T30" fmla="*/ 84 w 90"/>
                  <a:gd name="T31" fmla="*/ 2 h 105"/>
                  <a:gd name="T32" fmla="*/ 82 w 90"/>
                  <a:gd name="T33" fmla="*/ 1 h 105"/>
                  <a:gd name="T34" fmla="*/ 78 w 90"/>
                  <a:gd name="T35" fmla="*/ 0 h 105"/>
                  <a:gd name="T36" fmla="*/ 75 w 90"/>
                  <a:gd name="T37" fmla="*/ 0 h 105"/>
                  <a:gd name="T38" fmla="*/ 0 w 90"/>
                  <a:gd name="T39" fmla="*/ 0 h 105"/>
                  <a:gd name="T40" fmla="*/ 0 w 90"/>
                  <a:gd name="T4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05"/>
                    </a:moveTo>
                    <a:lnTo>
                      <a:pt x="75" y="105"/>
                    </a:lnTo>
                    <a:lnTo>
                      <a:pt x="78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8"/>
                    </a:lnTo>
                    <a:lnTo>
                      <a:pt x="89" y="95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1"/>
                    </a:lnTo>
                    <a:lnTo>
                      <a:pt x="89" y="8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2" name="Freeform 51">
                <a:extLst>
                  <a:ext uri="{FF2B5EF4-FFF2-40B4-BE49-F238E27FC236}">
                    <a16:creationId xmlns:a16="http://schemas.microsoft.com/office/drawing/2014/main" id="{00000000-0008-0000-0000-000034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560513"/>
                <a:ext cx="28575" cy="33338"/>
              </a:xfrm>
              <a:custGeom>
                <a:avLst/>
                <a:gdLst>
                  <a:gd name="T0" fmla="*/ 90 w 90"/>
                  <a:gd name="T1" fmla="*/ 90 h 105"/>
                  <a:gd name="T2" fmla="*/ 90 w 90"/>
                  <a:gd name="T3" fmla="*/ 15 h 105"/>
                  <a:gd name="T4" fmla="*/ 90 w 90"/>
                  <a:gd name="T5" fmla="*/ 12 h 105"/>
                  <a:gd name="T6" fmla="*/ 89 w 90"/>
                  <a:gd name="T7" fmla="*/ 9 h 105"/>
                  <a:gd name="T8" fmla="*/ 88 w 90"/>
                  <a:gd name="T9" fmla="*/ 7 h 105"/>
                  <a:gd name="T10" fmla="*/ 86 w 90"/>
                  <a:gd name="T11" fmla="*/ 5 h 105"/>
                  <a:gd name="T12" fmla="*/ 84 w 90"/>
                  <a:gd name="T13" fmla="*/ 2 h 105"/>
                  <a:gd name="T14" fmla="*/ 80 w 90"/>
                  <a:gd name="T15" fmla="*/ 1 h 105"/>
                  <a:gd name="T16" fmla="*/ 78 w 90"/>
                  <a:gd name="T17" fmla="*/ 0 h 105"/>
                  <a:gd name="T18" fmla="*/ 75 w 90"/>
                  <a:gd name="T19" fmla="*/ 0 h 105"/>
                  <a:gd name="T20" fmla="*/ 15 w 90"/>
                  <a:gd name="T21" fmla="*/ 0 h 105"/>
                  <a:gd name="T22" fmla="*/ 0 w 90"/>
                  <a:gd name="T23" fmla="*/ 0 h 105"/>
                  <a:gd name="T24" fmla="*/ 0 w 90"/>
                  <a:gd name="T25" fmla="*/ 105 h 105"/>
                  <a:gd name="T26" fmla="*/ 15 w 90"/>
                  <a:gd name="T27" fmla="*/ 105 h 105"/>
                  <a:gd name="T28" fmla="*/ 75 w 90"/>
                  <a:gd name="T29" fmla="*/ 105 h 105"/>
                  <a:gd name="T30" fmla="*/ 78 w 90"/>
                  <a:gd name="T31" fmla="*/ 105 h 105"/>
                  <a:gd name="T32" fmla="*/ 80 w 90"/>
                  <a:gd name="T33" fmla="*/ 104 h 105"/>
                  <a:gd name="T34" fmla="*/ 84 w 90"/>
                  <a:gd name="T35" fmla="*/ 103 h 105"/>
                  <a:gd name="T36" fmla="*/ 86 w 90"/>
                  <a:gd name="T37" fmla="*/ 101 h 105"/>
                  <a:gd name="T38" fmla="*/ 88 w 90"/>
                  <a:gd name="T39" fmla="*/ 99 h 105"/>
                  <a:gd name="T40" fmla="*/ 89 w 90"/>
                  <a:gd name="T41" fmla="*/ 97 h 105"/>
                  <a:gd name="T42" fmla="*/ 90 w 90"/>
                  <a:gd name="T43" fmla="*/ 94 h 105"/>
                  <a:gd name="T44" fmla="*/ 90 w 90"/>
                  <a:gd name="T45" fmla="*/ 90 h 105"/>
                  <a:gd name="T46" fmla="*/ 90 w 90"/>
                  <a:gd name="T47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90" h="105">
                    <a:moveTo>
                      <a:pt x="90" y="90"/>
                    </a:move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0"/>
                    </a:lnTo>
                    <a:lnTo>
                      <a:pt x="9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3" name="Freeform 52">
                <a:extLst>
                  <a:ext uri="{FF2B5EF4-FFF2-40B4-BE49-F238E27FC236}">
                    <a16:creationId xmlns:a16="http://schemas.microsoft.com/office/drawing/2014/main" id="{00000000-0008-0000-0000-000035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5605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15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5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4" name="Freeform 53">
                <a:extLst>
                  <a:ext uri="{FF2B5EF4-FFF2-40B4-BE49-F238E27FC236}">
                    <a16:creationId xmlns:a16="http://schemas.microsoft.com/office/drawing/2014/main" id="{00000000-0008-0000-0000-000036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5 h 105"/>
                  <a:gd name="T12" fmla="*/ 2 w 90"/>
                  <a:gd name="T13" fmla="*/ 7 h 105"/>
                  <a:gd name="T14" fmla="*/ 1 w 90"/>
                  <a:gd name="T15" fmla="*/ 10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4 h 105"/>
                  <a:gd name="T24" fmla="*/ 1 w 90"/>
                  <a:gd name="T25" fmla="*/ 97 h 105"/>
                  <a:gd name="T26" fmla="*/ 2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5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5" name="Freeform 54">
                <a:extLst>
                  <a:ext uri="{FF2B5EF4-FFF2-40B4-BE49-F238E27FC236}">
                    <a16:creationId xmlns:a16="http://schemas.microsoft.com/office/drawing/2014/main" id="{00000000-0008-0000-0000-000037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84313"/>
                <a:ext cx="49213" cy="33338"/>
              </a:xfrm>
              <a:custGeom>
                <a:avLst/>
                <a:gdLst>
                  <a:gd name="T0" fmla="*/ 151 w 151"/>
                  <a:gd name="T1" fmla="*/ 106 h 106"/>
                  <a:gd name="T2" fmla="*/ 151 w 151"/>
                  <a:gd name="T3" fmla="*/ 0 h 106"/>
                  <a:gd name="T4" fmla="*/ 45 w 151"/>
                  <a:gd name="T5" fmla="*/ 0 h 106"/>
                  <a:gd name="T6" fmla="*/ 0 w 151"/>
                  <a:gd name="T7" fmla="*/ 0 h 106"/>
                  <a:gd name="T8" fmla="*/ 0 w 151"/>
                  <a:gd name="T9" fmla="*/ 106 h 106"/>
                  <a:gd name="T10" fmla="*/ 15 w 151"/>
                  <a:gd name="T11" fmla="*/ 106 h 106"/>
                  <a:gd name="T12" fmla="*/ 151 w 151"/>
                  <a:gd name="T13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6">
                    <a:moveTo>
                      <a:pt x="151" y="106"/>
                    </a:move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151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6" name="Freeform 55">
                <a:extLst>
                  <a:ext uri="{FF2B5EF4-FFF2-40B4-BE49-F238E27FC236}">
                    <a16:creationId xmlns:a16="http://schemas.microsoft.com/office/drawing/2014/main" id="{00000000-0008-0000-0000-000038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484313"/>
                <a:ext cx="28575" cy="33338"/>
              </a:xfrm>
              <a:custGeom>
                <a:avLst/>
                <a:gdLst>
                  <a:gd name="T0" fmla="*/ 75 w 90"/>
                  <a:gd name="T1" fmla="*/ 106 h 106"/>
                  <a:gd name="T2" fmla="*/ 78 w 90"/>
                  <a:gd name="T3" fmla="*/ 105 h 106"/>
                  <a:gd name="T4" fmla="*/ 80 w 90"/>
                  <a:gd name="T5" fmla="*/ 104 h 106"/>
                  <a:gd name="T6" fmla="*/ 84 w 90"/>
                  <a:gd name="T7" fmla="*/ 103 h 106"/>
                  <a:gd name="T8" fmla="*/ 86 w 90"/>
                  <a:gd name="T9" fmla="*/ 101 h 106"/>
                  <a:gd name="T10" fmla="*/ 88 w 90"/>
                  <a:gd name="T11" fmla="*/ 99 h 106"/>
                  <a:gd name="T12" fmla="*/ 89 w 90"/>
                  <a:gd name="T13" fmla="*/ 96 h 106"/>
                  <a:gd name="T14" fmla="*/ 90 w 90"/>
                  <a:gd name="T15" fmla="*/ 93 h 106"/>
                  <a:gd name="T16" fmla="*/ 90 w 90"/>
                  <a:gd name="T17" fmla="*/ 91 h 106"/>
                  <a:gd name="T18" fmla="*/ 90 w 90"/>
                  <a:gd name="T19" fmla="*/ 15 h 106"/>
                  <a:gd name="T20" fmla="*/ 90 w 90"/>
                  <a:gd name="T21" fmla="*/ 13 h 106"/>
                  <a:gd name="T22" fmla="*/ 89 w 90"/>
                  <a:gd name="T23" fmla="*/ 10 h 106"/>
                  <a:gd name="T24" fmla="*/ 88 w 90"/>
                  <a:gd name="T25" fmla="*/ 7 h 106"/>
                  <a:gd name="T26" fmla="*/ 86 w 90"/>
                  <a:gd name="T27" fmla="*/ 4 h 106"/>
                  <a:gd name="T28" fmla="*/ 84 w 90"/>
                  <a:gd name="T29" fmla="*/ 3 h 106"/>
                  <a:gd name="T30" fmla="*/ 80 w 90"/>
                  <a:gd name="T31" fmla="*/ 1 h 106"/>
                  <a:gd name="T32" fmla="*/ 78 w 90"/>
                  <a:gd name="T33" fmla="*/ 1 h 106"/>
                  <a:gd name="T34" fmla="*/ 75 w 90"/>
                  <a:gd name="T35" fmla="*/ 0 h 106"/>
                  <a:gd name="T36" fmla="*/ 45 w 90"/>
                  <a:gd name="T37" fmla="*/ 0 h 106"/>
                  <a:gd name="T38" fmla="*/ 0 w 90"/>
                  <a:gd name="T39" fmla="*/ 0 h 106"/>
                  <a:gd name="T40" fmla="*/ 0 w 90"/>
                  <a:gd name="T41" fmla="*/ 106 h 106"/>
                  <a:gd name="T42" fmla="*/ 15 w 90"/>
                  <a:gd name="T43" fmla="*/ 106 h 106"/>
                  <a:gd name="T44" fmla="*/ 75 w 90"/>
                  <a:gd name="T45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6">
                    <a:moveTo>
                      <a:pt x="75" y="106"/>
                    </a:move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3"/>
                    </a:lnTo>
                    <a:lnTo>
                      <a:pt x="80" y="1"/>
                    </a:lnTo>
                    <a:lnTo>
                      <a:pt x="78" y="1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7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7" name="Freeform 56">
                <a:extLst>
                  <a:ext uri="{FF2B5EF4-FFF2-40B4-BE49-F238E27FC236}">
                    <a16:creationId xmlns:a16="http://schemas.microsoft.com/office/drawing/2014/main" id="{00000000-0008-0000-0000-000039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484313"/>
                <a:ext cx="28575" cy="33338"/>
              </a:xfrm>
              <a:custGeom>
                <a:avLst/>
                <a:gdLst>
                  <a:gd name="T0" fmla="*/ 15 w 90"/>
                  <a:gd name="T1" fmla="*/ 106 h 106"/>
                  <a:gd name="T2" fmla="*/ 90 w 90"/>
                  <a:gd name="T3" fmla="*/ 106 h 106"/>
                  <a:gd name="T4" fmla="*/ 90 w 90"/>
                  <a:gd name="T5" fmla="*/ 0 h 106"/>
                  <a:gd name="T6" fmla="*/ 15 w 90"/>
                  <a:gd name="T7" fmla="*/ 0 h 106"/>
                  <a:gd name="T8" fmla="*/ 11 w 90"/>
                  <a:gd name="T9" fmla="*/ 1 h 106"/>
                  <a:gd name="T10" fmla="*/ 9 w 90"/>
                  <a:gd name="T11" fmla="*/ 1 h 106"/>
                  <a:gd name="T12" fmla="*/ 6 w 90"/>
                  <a:gd name="T13" fmla="*/ 3 h 106"/>
                  <a:gd name="T14" fmla="*/ 4 w 90"/>
                  <a:gd name="T15" fmla="*/ 4 h 106"/>
                  <a:gd name="T16" fmla="*/ 2 w 90"/>
                  <a:gd name="T17" fmla="*/ 7 h 106"/>
                  <a:gd name="T18" fmla="*/ 1 w 90"/>
                  <a:gd name="T19" fmla="*/ 10 h 106"/>
                  <a:gd name="T20" fmla="*/ 0 w 90"/>
                  <a:gd name="T21" fmla="*/ 13 h 106"/>
                  <a:gd name="T22" fmla="*/ 0 w 90"/>
                  <a:gd name="T23" fmla="*/ 15 h 106"/>
                  <a:gd name="T24" fmla="*/ 0 w 90"/>
                  <a:gd name="T25" fmla="*/ 90 h 106"/>
                  <a:gd name="T26" fmla="*/ 0 w 90"/>
                  <a:gd name="T27" fmla="*/ 93 h 106"/>
                  <a:gd name="T28" fmla="*/ 1 w 90"/>
                  <a:gd name="T29" fmla="*/ 96 h 106"/>
                  <a:gd name="T30" fmla="*/ 2 w 90"/>
                  <a:gd name="T31" fmla="*/ 99 h 106"/>
                  <a:gd name="T32" fmla="*/ 4 w 90"/>
                  <a:gd name="T33" fmla="*/ 101 h 106"/>
                  <a:gd name="T34" fmla="*/ 6 w 90"/>
                  <a:gd name="T35" fmla="*/ 103 h 106"/>
                  <a:gd name="T36" fmla="*/ 9 w 90"/>
                  <a:gd name="T37" fmla="*/ 104 h 106"/>
                  <a:gd name="T38" fmla="*/ 11 w 90"/>
                  <a:gd name="T39" fmla="*/ 105 h 106"/>
                  <a:gd name="T40" fmla="*/ 15 w 90"/>
                  <a:gd name="T41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15" y="106"/>
                    </a:move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1"/>
                    </a:lnTo>
                    <a:lnTo>
                      <a:pt x="9" y="1"/>
                    </a:lnTo>
                    <a:lnTo>
                      <a:pt x="6" y="3"/>
                    </a:lnTo>
                    <a:lnTo>
                      <a:pt x="4" y="4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8" name="Freeform 57">
                <a:extLst>
                  <a:ext uri="{FF2B5EF4-FFF2-40B4-BE49-F238E27FC236}">
                    <a16:creationId xmlns:a16="http://schemas.microsoft.com/office/drawing/2014/main" id="{00000000-0008-0000-0000-00003A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368425"/>
                <a:ext cx="28575" cy="34925"/>
              </a:xfrm>
              <a:custGeom>
                <a:avLst/>
                <a:gdLst>
                  <a:gd name="T0" fmla="*/ 90 w 90"/>
                  <a:gd name="T1" fmla="*/ 92 h 107"/>
                  <a:gd name="T2" fmla="*/ 90 w 90"/>
                  <a:gd name="T3" fmla="*/ 15 h 107"/>
                  <a:gd name="T4" fmla="*/ 90 w 90"/>
                  <a:gd name="T5" fmla="*/ 13 h 107"/>
                  <a:gd name="T6" fmla="*/ 89 w 90"/>
                  <a:gd name="T7" fmla="*/ 10 h 107"/>
                  <a:gd name="T8" fmla="*/ 88 w 90"/>
                  <a:gd name="T9" fmla="*/ 8 h 107"/>
                  <a:gd name="T10" fmla="*/ 86 w 90"/>
                  <a:gd name="T11" fmla="*/ 6 h 107"/>
                  <a:gd name="T12" fmla="*/ 84 w 90"/>
                  <a:gd name="T13" fmla="*/ 4 h 107"/>
                  <a:gd name="T14" fmla="*/ 80 w 90"/>
                  <a:gd name="T15" fmla="*/ 3 h 107"/>
                  <a:gd name="T16" fmla="*/ 78 w 90"/>
                  <a:gd name="T17" fmla="*/ 2 h 107"/>
                  <a:gd name="T18" fmla="*/ 75 w 90"/>
                  <a:gd name="T19" fmla="*/ 2 h 107"/>
                  <a:gd name="T20" fmla="*/ 0 w 90"/>
                  <a:gd name="T21" fmla="*/ 0 h 107"/>
                  <a:gd name="T22" fmla="*/ 0 w 90"/>
                  <a:gd name="T23" fmla="*/ 107 h 107"/>
                  <a:gd name="T24" fmla="*/ 75 w 90"/>
                  <a:gd name="T25" fmla="*/ 107 h 107"/>
                  <a:gd name="T26" fmla="*/ 78 w 90"/>
                  <a:gd name="T27" fmla="*/ 106 h 107"/>
                  <a:gd name="T28" fmla="*/ 80 w 90"/>
                  <a:gd name="T29" fmla="*/ 106 h 107"/>
                  <a:gd name="T30" fmla="*/ 84 w 90"/>
                  <a:gd name="T31" fmla="*/ 103 h 107"/>
                  <a:gd name="T32" fmla="*/ 86 w 90"/>
                  <a:gd name="T33" fmla="*/ 102 h 107"/>
                  <a:gd name="T34" fmla="*/ 88 w 90"/>
                  <a:gd name="T35" fmla="*/ 100 h 107"/>
                  <a:gd name="T36" fmla="*/ 89 w 90"/>
                  <a:gd name="T37" fmla="*/ 97 h 107"/>
                  <a:gd name="T38" fmla="*/ 90 w 90"/>
                  <a:gd name="T39" fmla="*/ 95 h 107"/>
                  <a:gd name="T40" fmla="*/ 90 w 90"/>
                  <a:gd name="T41" fmla="*/ 92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90" y="92"/>
                    </a:move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8"/>
                    </a:lnTo>
                    <a:lnTo>
                      <a:pt x="86" y="6"/>
                    </a:lnTo>
                    <a:lnTo>
                      <a:pt x="84" y="4"/>
                    </a:lnTo>
                    <a:lnTo>
                      <a:pt x="80" y="3"/>
                    </a:lnTo>
                    <a:lnTo>
                      <a:pt x="78" y="2"/>
                    </a:lnTo>
                    <a:lnTo>
                      <a:pt x="75" y="2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5" y="107"/>
                    </a:lnTo>
                    <a:lnTo>
                      <a:pt x="78" y="106"/>
                    </a:lnTo>
                    <a:lnTo>
                      <a:pt x="80" y="106"/>
                    </a:lnTo>
                    <a:lnTo>
                      <a:pt x="84" y="103"/>
                    </a:lnTo>
                    <a:lnTo>
                      <a:pt x="86" y="102"/>
                    </a:lnTo>
                    <a:lnTo>
                      <a:pt x="88" y="100"/>
                    </a:lnTo>
                    <a:lnTo>
                      <a:pt x="89" y="97"/>
                    </a:lnTo>
                    <a:lnTo>
                      <a:pt x="90" y="95"/>
                    </a:lnTo>
                    <a:lnTo>
                      <a:pt x="90" y="92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9" name="Freeform 58">
                <a:extLst>
                  <a:ext uri="{FF2B5EF4-FFF2-40B4-BE49-F238E27FC236}">
                    <a16:creationId xmlns:a16="http://schemas.microsoft.com/office/drawing/2014/main" id="{00000000-0008-0000-0000-00003B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368425"/>
                <a:ext cx="28575" cy="34925"/>
              </a:xfrm>
              <a:custGeom>
                <a:avLst/>
                <a:gdLst>
                  <a:gd name="T0" fmla="*/ 15 w 90"/>
                  <a:gd name="T1" fmla="*/ 107 h 107"/>
                  <a:gd name="T2" fmla="*/ 90 w 90"/>
                  <a:gd name="T3" fmla="*/ 107 h 107"/>
                  <a:gd name="T4" fmla="*/ 90 w 90"/>
                  <a:gd name="T5" fmla="*/ 0 h 107"/>
                  <a:gd name="T6" fmla="*/ 15 w 90"/>
                  <a:gd name="T7" fmla="*/ 0 h 107"/>
                  <a:gd name="T8" fmla="*/ 11 w 90"/>
                  <a:gd name="T9" fmla="*/ 2 h 107"/>
                  <a:gd name="T10" fmla="*/ 9 w 90"/>
                  <a:gd name="T11" fmla="*/ 3 h 107"/>
                  <a:gd name="T12" fmla="*/ 6 w 90"/>
                  <a:gd name="T13" fmla="*/ 4 h 107"/>
                  <a:gd name="T14" fmla="*/ 4 w 90"/>
                  <a:gd name="T15" fmla="*/ 6 h 107"/>
                  <a:gd name="T16" fmla="*/ 3 w 90"/>
                  <a:gd name="T17" fmla="*/ 8 h 107"/>
                  <a:gd name="T18" fmla="*/ 1 w 90"/>
                  <a:gd name="T19" fmla="*/ 10 h 107"/>
                  <a:gd name="T20" fmla="*/ 0 w 90"/>
                  <a:gd name="T21" fmla="*/ 13 h 107"/>
                  <a:gd name="T22" fmla="*/ 0 w 90"/>
                  <a:gd name="T23" fmla="*/ 17 h 107"/>
                  <a:gd name="T24" fmla="*/ 0 w 90"/>
                  <a:gd name="T25" fmla="*/ 92 h 107"/>
                  <a:gd name="T26" fmla="*/ 0 w 90"/>
                  <a:gd name="T27" fmla="*/ 95 h 107"/>
                  <a:gd name="T28" fmla="*/ 1 w 90"/>
                  <a:gd name="T29" fmla="*/ 97 h 107"/>
                  <a:gd name="T30" fmla="*/ 3 w 90"/>
                  <a:gd name="T31" fmla="*/ 100 h 107"/>
                  <a:gd name="T32" fmla="*/ 4 w 90"/>
                  <a:gd name="T33" fmla="*/ 102 h 107"/>
                  <a:gd name="T34" fmla="*/ 6 w 90"/>
                  <a:gd name="T35" fmla="*/ 103 h 107"/>
                  <a:gd name="T36" fmla="*/ 9 w 90"/>
                  <a:gd name="T37" fmla="*/ 106 h 107"/>
                  <a:gd name="T38" fmla="*/ 11 w 90"/>
                  <a:gd name="T39" fmla="*/ 106 h 107"/>
                  <a:gd name="T40" fmla="*/ 15 w 90"/>
                  <a:gd name="T4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15" y="107"/>
                    </a:moveTo>
                    <a:lnTo>
                      <a:pt x="90" y="107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2"/>
                    </a:lnTo>
                    <a:lnTo>
                      <a:pt x="9" y="3"/>
                    </a:lnTo>
                    <a:lnTo>
                      <a:pt x="6" y="4"/>
                    </a:lnTo>
                    <a:lnTo>
                      <a:pt x="4" y="6"/>
                    </a:lnTo>
                    <a:lnTo>
                      <a:pt x="3" y="8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7"/>
                    </a:lnTo>
                    <a:lnTo>
                      <a:pt x="0" y="92"/>
                    </a:lnTo>
                    <a:lnTo>
                      <a:pt x="0" y="95"/>
                    </a:lnTo>
                    <a:lnTo>
                      <a:pt x="1" y="97"/>
                    </a:lnTo>
                    <a:lnTo>
                      <a:pt x="3" y="100"/>
                    </a:lnTo>
                    <a:lnTo>
                      <a:pt x="4" y="102"/>
                    </a:lnTo>
                    <a:lnTo>
                      <a:pt x="6" y="103"/>
                    </a:lnTo>
                    <a:lnTo>
                      <a:pt x="9" y="106"/>
                    </a:lnTo>
                    <a:lnTo>
                      <a:pt x="11" y="106"/>
                    </a:lnTo>
                    <a:lnTo>
                      <a:pt x="15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0" name="Freeform 59">
                <a:extLst>
                  <a:ext uri="{FF2B5EF4-FFF2-40B4-BE49-F238E27FC236}">
                    <a16:creationId xmlns:a16="http://schemas.microsoft.com/office/drawing/2014/main" id="{00000000-0008-0000-0000-00003C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368425"/>
                <a:ext cx="49213" cy="34925"/>
              </a:xfrm>
              <a:custGeom>
                <a:avLst/>
                <a:gdLst>
                  <a:gd name="T0" fmla="*/ 151 w 151"/>
                  <a:gd name="T1" fmla="*/ 107 h 107"/>
                  <a:gd name="T2" fmla="*/ 151 w 151"/>
                  <a:gd name="T3" fmla="*/ 0 h 107"/>
                  <a:gd name="T4" fmla="*/ 0 w 151"/>
                  <a:gd name="T5" fmla="*/ 0 h 107"/>
                  <a:gd name="T6" fmla="*/ 0 w 151"/>
                  <a:gd name="T7" fmla="*/ 107 h 107"/>
                  <a:gd name="T8" fmla="*/ 76 w 151"/>
                  <a:gd name="T9" fmla="*/ 107 h 107"/>
                  <a:gd name="T10" fmla="*/ 151 w 151"/>
                  <a:gd name="T1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7">
                    <a:moveTo>
                      <a:pt x="151" y="107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6" y="107"/>
                    </a:lnTo>
                    <a:lnTo>
                      <a:pt x="151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1" name="Freeform 60">
                <a:extLst>
                  <a:ext uri="{FF2B5EF4-FFF2-40B4-BE49-F238E27FC236}">
                    <a16:creationId xmlns:a16="http://schemas.microsoft.com/office/drawing/2014/main" id="{00000000-0008-0000-0000-00003D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98613"/>
                <a:ext cx="28575" cy="33338"/>
              </a:xfrm>
              <a:custGeom>
                <a:avLst/>
                <a:gdLst>
                  <a:gd name="T0" fmla="*/ 75 w 91"/>
                  <a:gd name="T1" fmla="*/ 0 h 106"/>
                  <a:gd name="T2" fmla="*/ 45 w 91"/>
                  <a:gd name="T3" fmla="*/ 0 h 106"/>
                  <a:gd name="T4" fmla="*/ 0 w 91"/>
                  <a:gd name="T5" fmla="*/ 0 h 106"/>
                  <a:gd name="T6" fmla="*/ 0 w 91"/>
                  <a:gd name="T7" fmla="*/ 106 h 106"/>
                  <a:gd name="T8" fmla="*/ 75 w 91"/>
                  <a:gd name="T9" fmla="*/ 106 h 106"/>
                  <a:gd name="T10" fmla="*/ 79 w 91"/>
                  <a:gd name="T11" fmla="*/ 106 h 106"/>
                  <a:gd name="T12" fmla="*/ 81 w 91"/>
                  <a:gd name="T13" fmla="*/ 104 h 106"/>
                  <a:gd name="T14" fmla="*/ 84 w 91"/>
                  <a:gd name="T15" fmla="*/ 103 h 106"/>
                  <a:gd name="T16" fmla="*/ 86 w 91"/>
                  <a:gd name="T17" fmla="*/ 101 h 106"/>
                  <a:gd name="T18" fmla="*/ 88 w 91"/>
                  <a:gd name="T19" fmla="*/ 99 h 106"/>
                  <a:gd name="T20" fmla="*/ 89 w 91"/>
                  <a:gd name="T21" fmla="*/ 97 h 106"/>
                  <a:gd name="T22" fmla="*/ 91 w 91"/>
                  <a:gd name="T23" fmla="*/ 94 h 106"/>
                  <a:gd name="T24" fmla="*/ 91 w 91"/>
                  <a:gd name="T25" fmla="*/ 91 h 106"/>
                  <a:gd name="T26" fmla="*/ 91 w 91"/>
                  <a:gd name="T27" fmla="*/ 15 h 106"/>
                  <a:gd name="T28" fmla="*/ 91 w 91"/>
                  <a:gd name="T29" fmla="*/ 12 h 106"/>
                  <a:gd name="T30" fmla="*/ 89 w 91"/>
                  <a:gd name="T31" fmla="*/ 10 h 106"/>
                  <a:gd name="T32" fmla="*/ 88 w 91"/>
                  <a:gd name="T33" fmla="*/ 7 h 106"/>
                  <a:gd name="T34" fmla="*/ 86 w 91"/>
                  <a:gd name="T35" fmla="*/ 5 h 106"/>
                  <a:gd name="T36" fmla="*/ 84 w 91"/>
                  <a:gd name="T37" fmla="*/ 4 h 106"/>
                  <a:gd name="T38" fmla="*/ 81 w 91"/>
                  <a:gd name="T39" fmla="*/ 2 h 106"/>
                  <a:gd name="T40" fmla="*/ 79 w 91"/>
                  <a:gd name="T41" fmla="*/ 2 h 106"/>
                  <a:gd name="T42" fmla="*/ 75 w 91"/>
                  <a:gd name="T43" fmla="*/ 0 h 106"/>
                  <a:gd name="T44" fmla="*/ 75 w 91"/>
                  <a:gd name="T45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1" h="106">
                    <a:moveTo>
                      <a:pt x="75" y="0"/>
                    </a:move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9" y="106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1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1" y="2"/>
                    </a:lnTo>
                    <a:lnTo>
                      <a:pt x="79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2" name="Freeform 61">
                <a:extLst>
                  <a:ext uri="{FF2B5EF4-FFF2-40B4-BE49-F238E27FC236}">
                    <a16:creationId xmlns:a16="http://schemas.microsoft.com/office/drawing/2014/main" id="{00000000-0008-0000-0000-00003E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98613"/>
                <a:ext cx="28575" cy="33338"/>
              </a:xfrm>
              <a:custGeom>
                <a:avLst/>
                <a:gdLst>
                  <a:gd name="T0" fmla="*/ 0 w 90"/>
                  <a:gd name="T1" fmla="*/ 15 h 106"/>
                  <a:gd name="T2" fmla="*/ 0 w 90"/>
                  <a:gd name="T3" fmla="*/ 91 h 106"/>
                  <a:gd name="T4" fmla="*/ 0 w 90"/>
                  <a:gd name="T5" fmla="*/ 94 h 106"/>
                  <a:gd name="T6" fmla="*/ 1 w 90"/>
                  <a:gd name="T7" fmla="*/ 97 h 106"/>
                  <a:gd name="T8" fmla="*/ 3 w 90"/>
                  <a:gd name="T9" fmla="*/ 99 h 106"/>
                  <a:gd name="T10" fmla="*/ 4 w 90"/>
                  <a:gd name="T11" fmla="*/ 101 h 106"/>
                  <a:gd name="T12" fmla="*/ 6 w 90"/>
                  <a:gd name="T13" fmla="*/ 103 h 106"/>
                  <a:gd name="T14" fmla="*/ 10 w 90"/>
                  <a:gd name="T15" fmla="*/ 104 h 106"/>
                  <a:gd name="T16" fmla="*/ 12 w 90"/>
                  <a:gd name="T17" fmla="*/ 106 h 106"/>
                  <a:gd name="T18" fmla="*/ 15 w 90"/>
                  <a:gd name="T19" fmla="*/ 106 h 106"/>
                  <a:gd name="T20" fmla="*/ 90 w 90"/>
                  <a:gd name="T21" fmla="*/ 106 h 106"/>
                  <a:gd name="T22" fmla="*/ 90 w 90"/>
                  <a:gd name="T23" fmla="*/ 0 h 106"/>
                  <a:gd name="T24" fmla="*/ 15 w 90"/>
                  <a:gd name="T25" fmla="*/ 0 h 106"/>
                  <a:gd name="T26" fmla="*/ 12 w 90"/>
                  <a:gd name="T27" fmla="*/ 0 h 106"/>
                  <a:gd name="T28" fmla="*/ 10 w 90"/>
                  <a:gd name="T29" fmla="*/ 2 h 106"/>
                  <a:gd name="T30" fmla="*/ 6 w 90"/>
                  <a:gd name="T31" fmla="*/ 4 h 106"/>
                  <a:gd name="T32" fmla="*/ 4 w 90"/>
                  <a:gd name="T33" fmla="*/ 5 h 106"/>
                  <a:gd name="T34" fmla="*/ 3 w 90"/>
                  <a:gd name="T35" fmla="*/ 7 h 106"/>
                  <a:gd name="T36" fmla="*/ 1 w 90"/>
                  <a:gd name="T37" fmla="*/ 10 h 106"/>
                  <a:gd name="T38" fmla="*/ 0 w 90"/>
                  <a:gd name="T39" fmla="*/ 12 h 106"/>
                  <a:gd name="T40" fmla="*/ 0 w 90"/>
                  <a:gd name="T41" fmla="*/ 15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0" y="15"/>
                    </a:move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10" y="104"/>
                    </a:lnTo>
                    <a:lnTo>
                      <a:pt x="12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3" name="Freeform 62">
                <a:extLst>
                  <a:ext uri="{FF2B5EF4-FFF2-40B4-BE49-F238E27FC236}">
                    <a16:creationId xmlns:a16="http://schemas.microsoft.com/office/drawing/2014/main" id="{00000000-0008-0000-0000-00003F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98613"/>
                <a:ext cx="47625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45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4" name="Freeform 63">
                <a:extLst>
                  <a:ext uri="{FF2B5EF4-FFF2-40B4-BE49-F238E27FC236}">
                    <a16:creationId xmlns:a16="http://schemas.microsoft.com/office/drawing/2014/main" id="{00000000-0008-0000-0000-000040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73438" y="1560513"/>
                <a:ext cx="47625" cy="33338"/>
              </a:xfrm>
              <a:custGeom>
                <a:avLst/>
                <a:gdLst>
                  <a:gd name="T0" fmla="*/ 150 w 150"/>
                  <a:gd name="T1" fmla="*/ 0 h 105"/>
                  <a:gd name="T2" fmla="*/ 105 w 150"/>
                  <a:gd name="T3" fmla="*/ 0 h 105"/>
                  <a:gd name="T4" fmla="*/ 0 w 150"/>
                  <a:gd name="T5" fmla="*/ 0 h 105"/>
                  <a:gd name="T6" fmla="*/ 0 w 150"/>
                  <a:gd name="T7" fmla="*/ 105 h 105"/>
                  <a:gd name="T8" fmla="*/ 105 w 150"/>
                  <a:gd name="T9" fmla="*/ 105 h 105"/>
                  <a:gd name="T10" fmla="*/ 150 w 150"/>
                  <a:gd name="T11" fmla="*/ 105 h 105"/>
                  <a:gd name="T12" fmla="*/ 150 w 150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150" y="0"/>
                    </a:moveTo>
                    <a:lnTo>
                      <a:pt x="10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5" name="Freeform 64">
                <a:extLst>
                  <a:ext uri="{FF2B5EF4-FFF2-40B4-BE49-F238E27FC236}">
                    <a16:creationId xmlns:a16="http://schemas.microsoft.com/office/drawing/2014/main" id="{00000000-0008-0000-0000-000041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35338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45 w 90"/>
                  <a:gd name="T3" fmla="*/ 0 h 105"/>
                  <a:gd name="T4" fmla="*/ 15 w 90"/>
                  <a:gd name="T5" fmla="*/ 0 h 105"/>
                  <a:gd name="T6" fmla="*/ 12 w 90"/>
                  <a:gd name="T7" fmla="*/ 0 h 105"/>
                  <a:gd name="T8" fmla="*/ 10 w 90"/>
                  <a:gd name="T9" fmla="*/ 1 h 105"/>
                  <a:gd name="T10" fmla="*/ 7 w 90"/>
                  <a:gd name="T11" fmla="*/ 2 h 105"/>
                  <a:gd name="T12" fmla="*/ 4 w 90"/>
                  <a:gd name="T13" fmla="*/ 5 h 105"/>
                  <a:gd name="T14" fmla="*/ 3 w 90"/>
                  <a:gd name="T15" fmla="*/ 7 h 105"/>
                  <a:gd name="T16" fmla="*/ 1 w 90"/>
                  <a:gd name="T17" fmla="*/ 10 h 105"/>
                  <a:gd name="T18" fmla="*/ 1 w 90"/>
                  <a:gd name="T19" fmla="*/ 12 h 105"/>
                  <a:gd name="T20" fmla="*/ 0 w 90"/>
                  <a:gd name="T21" fmla="*/ 15 h 105"/>
                  <a:gd name="T22" fmla="*/ 0 w 90"/>
                  <a:gd name="T23" fmla="*/ 90 h 105"/>
                  <a:gd name="T24" fmla="*/ 1 w 90"/>
                  <a:gd name="T25" fmla="*/ 94 h 105"/>
                  <a:gd name="T26" fmla="*/ 1 w 90"/>
                  <a:gd name="T27" fmla="*/ 97 h 105"/>
                  <a:gd name="T28" fmla="*/ 3 w 90"/>
                  <a:gd name="T29" fmla="*/ 99 h 105"/>
                  <a:gd name="T30" fmla="*/ 4 w 90"/>
                  <a:gd name="T31" fmla="*/ 101 h 105"/>
                  <a:gd name="T32" fmla="*/ 7 w 90"/>
                  <a:gd name="T33" fmla="*/ 103 h 105"/>
                  <a:gd name="T34" fmla="*/ 10 w 90"/>
                  <a:gd name="T35" fmla="*/ 104 h 105"/>
                  <a:gd name="T36" fmla="*/ 12 w 90"/>
                  <a:gd name="T37" fmla="*/ 105 h 105"/>
                  <a:gd name="T38" fmla="*/ 15 w 90"/>
                  <a:gd name="T39" fmla="*/ 105 h 105"/>
                  <a:gd name="T40" fmla="*/ 45 w 90"/>
                  <a:gd name="T41" fmla="*/ 105 h 105"/>
                  <a:gd name="T42" fmla="*/ 90 w 90"/>
                  <a:gd name="T43" fmla="*/ 105 h 105"/>
                  <a:gd name="T44" fmla="*/ 90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45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7" y="2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1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1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6" name="Freeform 65">
                <a:extLst>
                  <a:ext uri="{FF2B5EF4-FFF2-40B4-BE49-F238E27FC236}">
                    <a16:creationId xmlns:a16="http://schemas.microsoft.com/office/drawing/2014/main" id="{00000000-0008-0000-0000-000042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30588" y="1560513"/>
                <a:ext cx="28575" cy="33338"/>
              </a:xfrm>
              <a:custGeom>
                <a:avLst/>
                <a:gdLst>
                  <a:gd name="T0" fmla="*/ 76 w 91"/>
                  <a:gd name="T1" fmla="*/ 0 h 105"/>
                  <a:gd name="T2" fmla="*/ 0 w 91"/>
                  <a:gd name="T3" fmla="*/ 0 h 105"/>
                  <a:gd name="T4" fmla="*/ 0 w 91"/>
                  <a:gd name="T5" fmla="*/ 105 h 105"/>
                  <a:gd name="T6" fmla="*/ 76 w 91"/>
                  <a:gd name="T7" fmla="*/ 105 h 105"/>
                  <a:gd name="T8" fmla="*/ 79 w 91"/>
                  <a:gd name="T9" fmla="*/ 105 h 105"/>
                  <a:gd name="T10" fmla="*/ 82 w 91"/>
                  <a:gd name="T11" fmla="*/ 104 h 105"/>
                  <a:gd name="T12" fmla="*/ 84 w 91"/>
                  <a:gd name="T13" fmla="*/ 103 h 105"/>
                  <a:gd name="T14" fmla="*/ 86 w 91"/>
                  <a:gd name="T15" fmla="*/ 101 h 105"/>
                  <a:gd name="T16" fmla="*/ 88 w 91"/>
                  <a:gd name="T17" fmla="*/ 99 h 105"/>
                  <a:gd name="T18" fmla="*/ 89 w 91"/>
                  <a:gd name="T19" fmla="*/ 97 h 105"/>
                  <a:gd name="T20" fmla="*/ 91 w 91"/>
                  <a:gd name="T21" fmla="*/ 94 h 105"/>
                  <a:gd name="T22" fmla="*/ 91 w 91"/>
                  <a:gd name="T23" fmla="*/ 90 h 105"/>
                  <a:gd name="T24" fmla="*/ 91 w 91"/>
                  <a:gd name="T25" fmla="*/ 15 h 105"/>
                  <a:gd name="T26" fmla="*/ 91 w 91"/>
                  <a:gd name="T27" fmla="*/ 12 h 105"/>
                  <a:gd name="T28" fmla="*/ 89 w 91"/>
                  <a:gd name="T29" fmla="*/ 9 h 105"/>
                  <a:gd name="T30" fmla="*/ 88 w 91"/>
                  <a:gd name="T31" fmla="*/ 7 h 105"/>
                  <a:gd name="T32" fmla="*/ 86 w 91"/>
                  <a:gd name="T33" fmla="*/ 5 h 105"/>
                  <a:gd name="T34" fmla="*/ 84 w 91"/>
                  <a:gd name="T35" fmla="*/ 2 h 105"/>
                  <a:gd name="T36" fmla="*/ 82 w 91"/>
                  <a:gd name="T37" fmla="*/ 1 h 105"/>
                  <a:gd name="T38" fmla="*/ 79 w 91"/>
                  <a:gd name="T39" fmla="*/ 0 h 105"/>
                  <a:gd name="T40" fmla="*/ 76 w 91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1" h="105">
                    <a:moveTo>
                      <a:pt x="76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6" y="105"/>
                    </a:lnTo>
                    <a:lnTo>
                      <a:pt x="79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9" y="0"/>
                    </a:lnTo>
                    <a:lnTo>
                      <a:pt x="76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7" name="Freeform 66">
                <a:extLst>
                  <a:ext uri="{FF2B5EF4-FFF2-40B4-BE49-F238E27FC236}">
                    <a16:creationId xmlns:a16="http://schemas.microsoft.com/office/drawing/2014/main" id="{00000000-0008-0000-0000-000043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22413"/>
                <a:ext cx="28575" cy="33338"/>
              </a:xfrm>
              <a:custGeom>
                <a:avLst/>
                <a:gdLst>
                  <a:gd name="T0" fmla="*/ 75 w 91"/>
                  <a:gd name="T1" fmla="*/ 105 h 105"/>
                  <a:gd name="T2" fmla="*/ 79 w 91"/>
                  <a:gd name="T3" fmla="*/ 105 h 105"/>
                  <a:gd name="T4" fmla="*/ 81 w 91"/>
                  <a:gd name="T5" fmla="*/ 104 h 105"/>
                  <a:gd name="T6" fmla="*/ 84 w 91"/>
                  <a:gd name="T7" fmla="*/ 102 h 105"/>
                  <a:gd name="T8" fmla="*/ 86 w 91"/>
                  <a:gd name="T9" fmla="*/ 101 h 105"/>
                  <a:gd name="T10" fmla="*/ 88 w 91"/>
                  <a:gd name="T11" fmla="*/ 99 h 105"/>
                  <a:gd name="T12" fmla="*/ 89 w 91"/>
                  <a:gd name="T13" fmla="*/ 96 h 105"/>
                  <a:gd name="T14" fmla="*/ 91 w 91"/>
                  <a:gd name="T15" fmla="*/ 93 h 105"/>
                  <a:gd name="T16" fmla="*/ 91 w 91"/>
                  <a:gd name="T17" fmla="*/ 90 h 105"/>
                  <a:gd name="T18" fmla="*/ 91 w 91"/>
                  <a:gd name="T19" fmla="*/ 15 h 105"/>
                  <a:gd name="T20" fmla="*/ 91 w 91"/>
                  <a:gd name="T21" fmla="*/ 12 h 105"/>
                  <a:gd name="T22" fmla="*/ 89 w 91"/>
                  <a:gd name="T23" fmla="*/ 9 h 105"/>
                  <a:gd name="T24" fmla="*/ 88 w 91"/>
                  <a:gd name="T25" fmla="*/ 7 h 105"/>
                  <a:gd name="T26" fmla="*/ 86 w 91"/>
                  <a:gd name="T27" fmla="*/ 4 h 105"/>
                  <a:gd name="T28" fmla="*/ 84 w 91"/>
                  <a:gd name="T29" fmla="*/ 2 h 105"/>
                  <a:gd name="T30" fmla="*/ 81 w 91"/>
                  <a:gd name="T31" fmla="*/ 1 h 105"/>
                  <a:gd name="T32" fmla="*/ 79 w 91"/>
                  <a:gd name="T33" fmla="*/ 0 h 105"/>
                  <a:gd name="T34" fmla="*/ 75 w 91"/>
                  <a:gd name="T35" fmla="*/ 0 h 105"/>
                  <a:gd name="T36" fmla="*/ 0 w 91"/>
                  <a:gd name="T37" fmla="*/ 0 h 105"/>
                  <a:gd name="T38" fmla="*/ 0 w 91"/>
                  <a:gd name="T39" fmla="*/ 105 h 105"/>
                  <a:gd name="T40" fmla="*/ 45 w 91"/>
                  <a:gd name="T41" fmla="*/ 105 h 105"/>
                  <a:gd name="T42" fmla="*/ 75 w 91"/>
                  <a:gd name="T4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75" y="105"/>
                    </a:moveTo>
                    <a:lnTo>
                      <a:pt x="79" y="105"/>
                    </a:lnTo>
                    <a:lnTo>
                      <a:pt x="81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1" y="93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9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75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8" name="Freeform 67">
                <a:extLst>
                  <a:ext uri="{FF2B5EF4-FFF2-40B4-BE49-F238E27FC236}">
                    <a16:creationId xmlns:a16="http://schemas.microsoft.com/office/drawing/2014/main" id="{00000000-0008-0000-0000-000044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22413"/>
                <a:ext cx="47625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45 w 151"/>
                  <a:gd name="T9" fmla="*/ 105 h 105"/>
                  <a:gd name="T10" fmla="*/ 151 w 151"/>
                  <a:gd name="T1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9" name="Freeform 68">
                <a:extLst>
                  <a:ext uri="{FF2B5EF4-FFF2-40B4-BE49-F238E27FC236}">
                    <a16:creationId xmlns:a16="http://schemas.microsoft.com/office/drawing/2014/main" id="{00000000-0008-0000-0000-000045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22413"/>
                <a:ext cx="28575" cy="33338"/>
              </a:xfrm>
              <a:custGeom>
                <a:avLst/>
                <a:gdLst>
                  <a:gd name="T0" fmla="*/ 0 w 90"/>
                  <a:gd name="T1" fmla="*/ 15 h 105"/>
                  <a:gd name="T2" fmla="*/ 0 w 90"/>
                  <a:gd name="T3" fmla="*/ 90 h 105"/>
                  <a:gd name="T4" fmla="*/ 0 w 90"/>
                  <a:gd name="T5" fmla="*/ 93 h 105"/>
                  <a:gd name="T6" fmla="*/ 1 w 90"/>
                  <a:gd name="T7" fmla="*/ 96 h 105"/>
                  <a:gd name="T8" fmla="*/ 3 w 90"/>
                  <a:gd name="T9" fmla="*/ 99 h 105"/>
                  <a:gd name="T10" fmla="*/ 4 w 90"/>
                  <a:gd name="T11" fmla="*/ 101 h 105"/>
                  <a:gd name="T12" fmla="*/ 6 w 90"/>
                  <a:gd name="T13" fmla="*/ 102 h 105"/>
                  <a:gd name="T14" fmla="*/ 10 w 90"/>
                  <a:gd name="T15" fmla="*/ 104 h 105"/>
                  <a:gd name="T16" fmla="*/ 12 w 90"/>
                  <a:gd name="T17" fmla="*/ 105 h 105"/>
                  <a:gd name="T18" fmla="*/ 15 w 90"/>
                  <a:gd name="T19" fmla="*/ 105 h 105"/>
                  <a:gd name="T20" fmla="*/ 90 w 90"/>
                  <a:gd name="T21" fmla="*/ 105 h 105"/>
                  <a:gd name="T22" fmla="*/ 90 w 90"/>
                  <a:gd name="T23" fmla="*/ 0 h 105"/>
                  <a:gd name="T24" fmla="*/ 15 w 90"/>
                  <a:gd name="T25" fmla="*/ 0 h 105"/>
                  <a:gd name="T26" fmla="*/ 12 w 90"/>
                  <a:gd name="T27" fmla="*/ 0 h 105"/>
                  <a:gd name="T28" fmla="*/ 10 w 90"/>
                  <a:gd name="T29" fmla="*/ 1 h 105"/>
                  <a:gd name="T30" fmla="*/ 6 w 90"/>
                  <a:gd name="T31" fmla="*/ 2 h 105"/>
                  <a:gd name="T32" fmla="*/ 4 w 90"/>
                  <a:gd name="T33" fmla="*/ 4 h 105"/>
                  <a:gd name="T34" fmla="*/ 3 w 90"/>
                  <a:gd name="T35" fmla="*/ 7 h 105"/>
                  <a:gd name="T36" fmla="*/ 1 w 90"/>
                  <a:gd name="T37" fmla="*/ 9 h 105"/>
                  <a:gd name="T38" fmla="*/ 0 w 90"/>
                  <a:gd name="T39" fmla="*/ 12 h 105"/>
                  <a:gd name="T40" fmla="*/ 0 w 90"/>
                  <a:gd name="T41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5"/>
                    </a:move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70" name="Group 6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GrpSpPr/>
        </xdr:nvGrpSpPr>
        <xdr:grpSpPr>
          <a:xfrm>
            <a:off x="4363811" y="7854259"/>
            <a:ext cx="664028" cy="563120"/>
            <a:chOff x="5767387" y="1336350"/>
            <a:chExt cx="657225" cy="563120"/>
          </a:xfrm>
        </xdr:grpSpPr>
        <xdr:sp macro="" textlink="">
          <xdr:nvSpPr>
            <xdr:cNvPr id="71" name="Oval 70">
              <a:extLst>
                <a:ext uri="{FF2B5EF4-FFF2-40B4-BE49-F238E27FC236}">
                  <a16:creationId xmlns:a16="http://schemas.microsoft.com/office/drawing/2014/main" id="{00000000-0008-0000-0000-000047000000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/>
          </xdr:nvSpPr>
          <xdr:spPr>
            <a:xfrm>
              <a:off x="5767387" y="1336350"/>
              <a:ext cx="657225" cy="563120"/>
            </a:xfrm>
            <a:prstGeom prst="ellipse">
              <a:avLst/>
            </a:prstGeom>
            <a:solidFill>
              <a:srgbClr val="00206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72" name="Group 71" descr="This is an icon of a cash register.">
              <a:extLst>
                <a:ext uri="{FF2B5EF4-FFF2-40B4-BE49-F238E27FC236}">
                  <a16:creationId xmlns:a16="http://schemas.microsoft.com/office/drawing/2014/main" id="{00000000-0008-0000-0000-000048000000}"/>
                </a:ext>
              </a:extLst>
            </xdr:cNvPr>
            <xdr:cNvGrpSpPr/>
          </xdr:nvGrpSpPr>
          <xdr:grpSpPr>
            <a:xfrm>
              <a:off x="5952331" y="1427188"/>
              <a:ext cx="287338" cy="287338"/>
              <a:chOff x="304800" y="771525"/>
              <a:chExt cx="287338" cy="287338"/>
            </a:xfrm>
            <a:solidFill>
              <a:schemeClr val="bg1"/>
            </a:solidFill>
          </xdr:grpSpPr>
          <xdr:sp macro="" textlink="">
            <xdr:nvSpPr>
              <xdr:cNvPr id="73" name="Freeform 72">
                <a:extLst>
                  <a:ext uri="{FF2B5EF4-FFF2-40B4-BE49-F238E27FC236}">
                    <a16:creationId xmlns:a16="http://schemas.microsoft.com/office/drawing/2014/main" id="{00000000-0008-0000-0000-000049000000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6388" y="923925"/>
                <a:ext cx="284163" cy="68263"/>
              </a:xfrm>
              <a:custGeom>
                <a:avLst/>
                <a:gdLst>
                  <a:gd name="T0" fmla="*/ 694 w 895"/>
                  <a:gd name="T1" fmla="*/ 159 h 211"/>
                  <a:gd name="T2" fmla="*/ 657 w 895"/>
                  <a:gd name="T3" fmla="*/ 159 h 211"/>
                  <a:gd name="T4" fmla="*/ 657 w 895"/>
                  <a:gd name="T5" fmla="*/ 122 h 211"/>
                  <a:gd name="T6" fmla="*/ 694 w 895"/>
                  <a:gd name="T7" fmla="*/ 122 h 211"/>
                  <a:gd name="T8" fmla="*/ 694 w 895"/>
                  <a:gd name="T9" fmla="*/ 159 h 211"/>
                  <a:gd name="T10" fmla="*/ 637 w 895"/>
                  <a:gd name="T11" fmla="*/ 103 h 211"/>
                  <a:gd name="T12" fmla="*/ 600 w 895"/>
                  <a:gd name="T13" fmla="*/ 103 h 211"/>
                  <a:gd name="T14" fmla="*/ 600 w 895"/>
                  <a:gd name="T15" fmla="*/ 65 h 211"/>
                  <a:gd name="T16" fmla="*/ 637 w 895"/>
                  <a:gd name="T17" fmla="*/ 65 h 211"/>
                  <a:gd name="T18" fmla="*/ 637 w 895"/>
                  <a:gd name="T19" fmla="*/ 103 h 211"/>
                  <a:gd name="T20" fmla="*/ 581 w 895"/>
                  <a:gd name="T21" fmla="*/ 159 h 211"/>
                  <a:gd name="T22" fmla="*/ 543 w 895"/>
                  <a:gd name="T23" fmla="*/ 159 h 211"/>
                  <a:gd name="T24" fmla="*/ 543 w 895"/>
                  <a:gd name="T25" fmla="*/ 122 h 211"/>
                  <a:gd name="T26" fmla="*/ 581 w 895"/>
                  <a:gd name="T27" fmla="*/ 122 h 211"/>
                  <a:gd name="T28" fmla="*/ 581 w 895"/>
                  <a:gd name="T29" fmla="*/ 159 h 211"/>
                  <a:gd name="T30" fmla="*/ 524 w 895"/>
                  <a:gd name="T31" fmla="*/ 103 h 211"/>
                  <a:gd name="T32" fmla="*/ 485 w 895"/>
                  <a:gd name="T33" fmla="*/ 103 h 211"/>
                  <a:gd name="T34" fmla="*/ 485 w 895"/>
                  <a:gd name="T35" fmla="*/ 65 h 211"/>
                  <a:gd name="T36" fmla="*/ 524 w 895"/>
                  <a:gd name="T37" fmla="*/ 65 h 211"/>
                  <a:gd name="T38" fmla="*/ 524 w 895"/>
                  <a:gd name="T39" fmla="*/ 103 h 211"/>
                  <a:gd name="T40" fmla="*/ 467 w 895"/>
                  <a:gd name="T41" fmla="*/ 159 h 211"/>
                  <a:gd name="T42" fmla="*/ 428 w 895"/>
                  <a:gd name="T43" fmla="*/ 159 h 211"/>
                  <a:gd name="T44" fmla="*/ 428 w 895"/>
                  <a:gd name="T45" fmla="*/ 122 h 211"/>
                  <a:gd name="T46" fmla="*/ 467 w 895"/>
                  <a:gd name="T47" fmla="*/ 122 h 211"/>
                  <a:gd name="T48" fmla="*/ 467 w 895"/>
                  <a:gd name="T49" fmla="*/ 159 h 211"/>
                  <a:gd name="T50" fmla="*/ 410 w 895"/>
                  <a:gd name="T51" fmla="*/ 103 h 211"/>
                  <a:gd name="T52" fmla="*/ 371 w 895"/>
                  <a:gd name="T53" fmla="*/ 103 h 211"/>
                  <a:gd name="T54" fmla="*/ 371 w 895"/>
                  <a:gd name="T55" fmla="*/ 65 h 211"/>
                  <a:gd name="T56" fmla="*/ 410 w 895"/>
                  <a:gd name="T57" fmla="*/ 65 h 211"/>
                  <a:gd name="T58" fmla="*/ 410 w 895"/>
                  <a:gd name="T59" fmla="*/ 103 h 211"/>
                  <a:gd name="T60" fmla="*/ 353 w 895"/>
                  <a:gd name="T61" fmla="*/ 159 h 211"/>
                  <a:gd name="T62" fmla="*/ 315 w 895"/>
                  <a:gd name="T63" fmla="*/ 159 h 211"/>
                  <a:gd name="T64" fmla="*/ 315 w 895"/>
                  <a:gd name="T65" fmla="*/ 122 h 211"/>
                  <a:gd name="T66" fmla="*/ 353 w 895"/>
                  <a:gd name="T67" fmla="*/ 122 h 211"/>
                  <a:gd name="T68" fmla="*/ 353 w 895"/>
                  <a:gd name="T69" fmla="*/ 159 h 211"/>
                  <a:gd name="T70" fmla="*/ 295 w 895"/>
                  <a:gd name="T71" fmla="*/ 103 h 211"/>
                  <a:gd name="T72" fmla="*/ 258 w 895"/>
                  <a:gd name="T73" fmla="*/ 103 h 211"/>
                  <a:gd name="T74" fmla="*/ 258 w 895"/>
                  <a:gd name="T75" fmla="*/ 65 h 211"/>
                  <a:gd name="T76" fmla="*/ 295 w 895"/>
                  <a:gd name="T77" fmla="*/ 65 h 211"/>
                  <a:gd name="T78" fmla="*/ 295 w 895"/>
                  <a:gd name="T79" fmla="*/ 103 h 211"/>
                  <a:gd name="T80" fmla="*/ 238 w 895"/>
                  <a:gd name="T81" fmla="*/ 159 h 211"/>
                  <a:gd name="T82" fmla="*/ 201 w 895"/>
                  <a:gd name="T83" fmla="*/ 159 h 211"/>
                  <a:gd name="T84" fmla="*/ 201 w 895"/>
                  <a:gd name="T85" fmla="*/ 122 h 211"/>
                  <a:gd name="T86" fmla="*/ 238 w 895"/>
                  <a:gd name="T87" fmla="*/ 122 h 211"/>
                  <a:gd name="T88" fmla="*/ 238 w 895"/>
                  <a:gd name="T89" fmla="*/ 159 h 211"/>
                  <a:gd name="T90" fmla="*/ 815 w 895"/>
                  <a:gd name="T91" fmla="*/ 0 h 211"/>
                  <a:gd name="T92" fmla="*/ 80 w 895"/>
                  <a:gd name="T93" fmla="*/ 0 h 211"/>
                  <a:gd name="T94" fmla="*/ 0 w 895"/>
                  <a:gd name="T95" fmla="*/ 211 h 211"/>
                  <a:gd name="T96" fmla="*/ 895 w 895"/>
                  <a:gd name="T97" fmla="*/ 211 h 211"/>
                  <a:gd name="T98" fmla="*/ 815 w 895"/>
                  <a:gd name="T99" fmla="*/ 0 h 21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</a:cxnLst>
                <a:rect l="0" t="0" r="r" b="b"/>
                <a:pathLst>
                  <a:path w="895" h="211">
                    <a:moveTo>
                      <a:pt x="694" y="159"/>
                    </a:moveTo>
                    <a:lnTo>
                      <a:pt x="657" y="159"/>
                    </a:lnTo>
                    <a:lnTo>
                      <a:pt x="657" y="122"/>
                    </a:lnTo>
                    <a:lnTo>
                      <a:pt x="694" y="122"/>
                    </a:lnTo>
                    <a:lnTo>
                      <a:pt x="694" y="159"/>
                    </a:lnTo>
                    <a:close/>
                    <a:moveTo>
                      <a:pt x="637" y="103"/>
                    </a:moveTo>
                    <a:lnTo>
                      <a:pt x="600" y="103"/>
                    </a:lnTo>
                    <a:lnTo>
                      <a:pt x="600" y="65"/>
                    </a:lnTo>
                    <a:lnTo>
                      <a:pt x="637" y="65"/>
                    </a:lnTo>
                    <a:lnTo>
                      <a:pt x="637" y="103"/>
                    </a:lnTo>
                    <a:close/>
                    <a:moveTo>
                      <a:pt x="581" y="159"/>
                    </a:moveTo>
                    <a:lnTo>
                      <a:pt x="543" y="159"/>
                    </a:lnTo>
                    <a:lnTo>
                      <a:pt x="543" y="122"/>
                    </a:lnTo>
                    <a:lnTo>
                      <a:pt x="581" y="122"/>
                    </a:lnTo>
                    <a:lnTo>
                      <a:pt x="581" y="159"/>
                    </a:lnTo>
                    <a:close/>
                    <a:moveTo>
                      <a:pt x="524" y="103"/>
                    </a:moveTo>
                    <a:lnTo>
                      <a:pt x="485" y="103"/>
                    </a:lnTo>
                    <a:lnTo>
                      <a:pt x="485" y="65"/>
                    </a:lnTo>
                    <a:lnTo>
                      <a:pt x="524" y="65"/>
                    </a:lnTo>
                    <a:lnTo>
                      <a:pt x="524" y="103"/>
                    </a:lnTo>
                    <a:close/>
                    <a:moveTo>
                      <a:pt x="467" y="159"/>
                    </a:moveTo>
                    <a:lnTo>
                      <a:pt x="428" y="159"/>
                    </a:lnTo>
                    <a:lnTo>
                      <a:pt x="428" y="122"/>
                    </a:lnTo>
                    <a:lnTo>
                      <a:pt x="467" y="122"/>
                    </a:lnTo>
                    <a:lnTo>
                      <a:pt x="467" y="159"/>
                    </a:lnTo>
                    <a:close/>
                    <a:moveTo>
                      <a:pt x="410" y="103"/>
                    </a:moveTo>
                    <a:lnTo>
                      <a:pt x="371" y="103"/>
                    </a:lnTo>
                    <a:lnTo>
                      <a:pt x="371" y="65"/>
                    </a:lnTo>
                    <a:lnTo>
                      <a:pt x="410" y="65"/>
                    </a:lnTo>
                    <a:lnTo>
                      <a:pt x="410" y="103"/>
                    </a:lnTo>
                    <a:close/>
                    <a:moveTo>
                      <a:pt x="353" y="159"/>
                    </a:moveTo>
                    <a:lnTo>
                      <a:pt x="315" y="159"/>
                    </a:lnTo>
                    <a:lnTo>
                      <a:pt x="315" y="122"/>
                    </a:lnTo>
                    <a:lnTo>
                      <a:pt x="353" y="122"/>
                    </a:lnTo>
                    <a:lnTo>
                      <a:pt x="353" y="159"/>
                    </a:lnTo>
                    <a:close/>
                    <a:moveTo>
                      <a:pt x="295" y="103"/>
                    </a:moveTo>
                    <a:lnTo>
                      <a:pt x="258" y="103"/>
                    </a:lnTo>
                    <a:lnTo>
                      <a:pt x="258" y="65"/>
                    </a:lnTo>
                    <a:lnTo>
                      <a:pt x="295" y="65"/>
                    </a:lnTo>
                    <a:lnTo>
                      <a:pt x="295" y="103"/>
                    </a:lnTo>
                    <a:close/>
                    <a:moveTo>
                      <a:pt x="238" y="159"/>
                    </a:moveTo>
                    <a:lnTo>
                      <a:pt x="201" y="159"/>
                    </a:lnTo>
                    <a:lnTo>
                      <a:pt x="201" y="122"/>
                    </a:lnTo>
                    <a:lnTo>
                      <a:pt x="238" y="122"/>
                    </a:lnTo>
                    <a:lnTo>
                      <a:pt x="238" y="159"/>
                    </a:lnTo>
                    <a:close/>
                    <a:moveTo>
                      <a:pt x="815" y="0"/>
                    </a:moveTo>
                    <a:lnTo>
                      <a:pt x="80" y="0"/>
                    </a:lnTo>
                    <a:lnTo>
                      <a:pt x="0" y="211"/>
                    </a:lnTo>
                    <a:lnTo>
                      <a:pt x="895" y="211"/>
                    </a:lnTo>
                    <a:lnTo>
                      <a:pt x="8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74" name="Freeform 73">
                <a:extLst>
                  <a:ext uri="{FF2B5EF4-FFF2-40B4-BE49-F238E27FC236}">
                    <a16:creationId xmlns:a16="http://schemas.microsoft.com/office/drawing/2014/main" id="{00000000-0008-0000-0000-00004A000000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4800" y="1001713"/>
                <a:ext cx="287338" cy="57150"/>
              </a:xfrm>
              <a:custGeom>
                <a:avLst/>
                <a:gdLst>
                  <a:gd name="T0" fmla="*/ 572 w 903"/>
                  <a:gd name="T1" fmla="*/ 78 h 180"/>
                  <a:gd name="T2" fmla="*/ 569 w 903"/>
                  <a:gd name="T3" fmla="*/ 84 h 180"/>
                  <a:gd name="T4" fmla="*/ 565 w 903"/>
                  <a:gd name="T5" fmla="*/ 88 h 180"/>
                  <a:gd name="T6" fmla="*/ 560 w 903"/>
                  <a:gd name="T7" fmla="*/ 90 h 180"/>
                  <a:gd name="T8" fmla="*/ 554 w 903"/>
                  <a:gd name="T9" fmla="*/ 90 h 180"/>
                  <a:gd name="T10" fmla="*/ 548 w 903"/>
                  <a:gd name="T11" fmla="*/ 88 h 180"/>
                  <a:gd name="T12" fmla="*/ 545 w 903"/>
                  <a:gd name="T13" fmla="*/ 84 h 180"/>
                  <a:gd name="T14" fmla="*/ 543 w 903"/>
                  <a:gd name="T15" fmla="*/ 78 h 180"/>
                  <a:gd name="T16" fmla="*/ 542 w 903"/>
                  <a:gd name="T17" fmla="*/ 60 h 180"/>
                  <a:gd name="T18" fmla="*/ 331 w 903"/>
                  <a:gd name="T19" fmla="*/ 75 h 180"/>
                  <a:gd name="T20" fmla="*/ 330 w 903"/>
                  <a:gd name="T21" fmla="*/ 80 h 180"/>
                  <a:gd name="T22" fmla="*/ 327 w 903"/>
                  <a:gd name="T23" fmla="*/ 86 h 180"/>
                  <a:gd name="T24" fmla="*/ 322 w 903"/>
                  <a:gd name="T25" fmla="*/ 89 h 180"/>
                  <a:gd name="T26" fmla="*/ 316 w 903"/>
                  <a:gd name="T27" fmla="*/ 90 h 180"/>
                  <a:gd name="T28" fmla="*/ 310 w 903"/>
                  <a:gd name="T29" fmla="*/ 89 h 180"/>
                  <a:gd name="T30" fmla="*/ 306 w 903"/>
                  <a:gd name="T31" fmla="*/ 86 h 180"/>
                  <a:gd name="T32" fmla="*/ 302 w 903"/>
                  <a:gd name="T33" fmla="*/ 80 h 180"/>
                  <a:gd name="T34" fmla="*/ 301 w 903"/>
                  <a:gd name="T35" fmla="*/ 75 h 180"/>
                  <a:gd name="T36" fmla="*/ 301 w 903"/>
                  <a:gd name="T37" fmla="*/ 42 h 180"/>
                  <a:gd name="T38" fmla="*/ 304 w 903"/>
                  <a:gd name="T39" fmla="*/ 36 h 180"/>
                  <a:gd name="T40" fmla="*/ 308 w 903"/>
                  <a:gd name="T41" fmla="*/ 32 h 180"/>
                  <a:gd name="T42" fmla="*/ 313 w 903"/>
                  <a:gd name="T43" fmla="*/ 30 h 180"/>
                  <a:gd name="T44" fmla="*/ 557 w 903"/>
                  <a:gd name="T45" fmla="*/ 30 h 180"/>
                  <a:gd name="T46" fmla="*/ 563 w 903"/>
                  <a:gd name="T47" fmla="*/ 31 h 180"/>
                  <a:gd name="T48" fmla="*/ 567 w 903"/>
                  <a:gd name="T49" fmla="*/ 34 h 180"/>
                  <a:gd name="T50" fmla="*/ 571 w 903"/>
                  <a:gd name="T51" fmla="*/ 39 h 180"/>
                  <a:gd name="T52" fmla="*/ 572 w 903"/>
                  <a:gd name="T53" fmla="*/ 45 h 180"/>
                  <a:gd name="T54" fmla="*/ 0 w 903"/>
                  <a:gd name="T55" fmla="*/ 0 h 180"/>
                  <a:gd name="T56" fmla="*/ 0 w 903"/>
                  <a:gd name="T57" fmla="*/ 168 h 180"/>
                  <a:gd name="T58" fmla="*/ 2 w 903"/>
                  <a:gd name="T59" fmla="*/ 174 h 180"/>
                  <a:gd name="T60" fmla="*/ 6 w 903"/>
                  <a:gd name="T61" fmla="*/ 178 h 180"/>
                  <a:gd name="T62" fmla="*/ 12 w 903"/>
                  <a:gd name="T63" fmla="*/ 180 h 180"/>
                  <a:gd name="T64" fmla="*/ 888 w 903"/>
                  <a:gd name="T65" fmla="*/ 180 h 180"/>
                  <a:gd name="T66" fmla="*/ 894 w 903"/>
                  <a:gd name="T67" fmla="*/ 179 h 180"/>
                  <a:gd name="T68" fmla="*/ 899 w 903"/>
                  <a:gd name="T69" fmla="*/ 176 h 180"/>
                  <a:gd name="T70" fmla="*/ 902 w 903"/>
                  <a:gd name="T71" fmla="*/ 172 h 180"/>
                  <a:gd name="T72" fmla="*/ 903 w 903"/>
                  <a:gd name="T73" fmla="*/ 165 h 180"/>
                  <a:gd name="T74" fmla="*/ 0 w 903"/>
                  <a:gd name="T75" fmla="*/ 0 h 18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903" h="180">
                    <a:moveTo>
                      <a:pt x="572" y="75"/>
                    </a:moveTo>
                    <a:lnTo>
                      <a:pt x="572" y="78"/>
                    </a:lnTo>
                    <a:lnTo>
                      <a:pt x="571" y="80"/>
                    </a:lnTo>
                    <a:lnTo>
                      <a:pt x="569" y="84"/>
                    </a:lnTo>
                    <a:lnTo>
                      <a:pt x="567" y="86"/>
                    </a:lnTo>
                    <a:lnTo>
                      <a:pt x="565" y="88"/>
                    </a:lnTo>
                    <a:lnTo>
                      <a:pt x="563" y="89"/>
                    </a:lnTo>
                    <a:lnTo>
                      <a:pt x="560" y="90"/>
                    </a:lnTo>
                    <a:lnTo>
                      <a:pt x="557" y="90"/>
                    </a:lnTo>
                    <a:lnTo>
                      <a:pt x="554" y="90"/>
                    </a:lnTo>
                    <a:lnTo>
                      <a:pt x="551" y="89"/>
                    </a:lnTo>
                    <a:lnTo>
                      <a:pt x="548" y="88"/>
                    </a:lnTo>
                    <a:lnTo>
                      <a:pt x="546" y="86"/>
                    </a:lnTo>
                    <a:lnTo>
                      <a:pt x="545" y="84"/>
                    </a:lnTo>
                    <a:lnTo>
                      <a:pt x="543" y="80"/>
                    </a:lnTo>
                    <a:lnTo>
                      <a:pt x="543" y="78"/>
                    </a:lnTo>
                    <a:lnTo>
                      <a:pt x="542" y="75"/>
                    </a:lnTo>
                    <a:lnTo>
                      <a:pt x="542" y="60"/>
                    </a:lnTo>
                    <a:lnTo>
                      <a:pt x="331" y="60"/>
                    </a:lnTo>
                    <a:lnTo>
                      <a:pt x="331" y="75"/>
                    </a:lnTo>
                    <a:lnTo>
                      <a:pt x="331" y="78"/>
                    </a:lnTo>
                    <a:lnTo>
                      <a:pt x="330" y="80"/>
                    </a:lnTo>
                    <a:lnTo>
                      <a:pt x="328" y="84"/>
                    </a:lnTo>
                    <a:lnTo>
                      <a:pt x="327" y="86"/>
                    </a:lnTo>
                    <a:lnTo>
                      <a:pt x="325" y="88"/>
                    </a:lnTo>
                    <a:lnTo>
                      <a:pt x="322" y="89"/>
                    </a:lnTo>
                    <a:lnTo>
                      <a:pt x="320" y="90"/>
                    </a:lnTo>
                    <a:lnTo>
                      <a:pt x="316" y="90"/>
                    </a:lnTo>
                    <a:lnTo>
                      <a:pt x="313" y="90"/>
                    </a:lnTo>
                    <a:lnTo>
                      <a:pt x="310" y="89"/>
                    </a:lnTo>
                    <a:lnTo>
                      <a:pt x="308" y="88"/>
                    </a:lnTo>
                    <a:lnTo>
                      <a:pt x="306" y="86"/>
                    </a:lnTo>
                    <a:lnTo>
                      <a:pt x="304" y="84"/>
                    </a:lnTo>
                    <a:lnTo>
                      <a:pt x="302" y="80"/>
                    </a:lnTo>
                    <a:lnTo>
                      <a:pt x="301" y="78"/>
                    </a:lnTo>
                    <a:lnTo>
                      <a:pt x="301" y="75"/>
                    </a:lnTo>
                    <a:lnTo>
                      <a:pt x="301" y="45"/>
                    </a:lnTo>
                    <a:lnTo>
                      <a:pt x="301" y="42"/>
                    </a:lnTo>
                    <a:lnTo>
                      <a:pt x="302" y="39"/>
                    </a:lnTo>
                    <a:lnTo>
                      <a:pt x="304" y="36"/>
                    </a:lnTo>
                    <a:lnTo>
                      <a:pt x="306" y="34"/>
                    </a:lnTo>
                    <a:lnTo>
                      <a:pt x="308" y="32"/>
                    </a:lnTo>
                    <a:lnTo>
                      <a:pt x="310" y="31"/>
                    </a:lnTo>
                    <a:lnTo>
                      <a:pt x="313" y="30"/>
                    </a:lnTo>
                    <a:lnTo>
                      <a:pt x="316" y="30"/>
                    </a:lnTo>
                    <a:lnTo>
                      <a:pt x="557" y="30"/>
                    </a:lnTo>
                    <a:lnTo>
                      <a:pt x="560" y="30"/>
                    </a:lnTo>
                    <a:lnTo>
                      <a:pt x="563" y="31"/>
                    </a:lnTo>
                    <a:lnTo>
                      <a:pt x="565" y="32"/>
                    </a:lnTo>
                    <a:lnTo>
                      <a:pt x="567" y="34"/>
                    </a:lnTo>
                    <a:lnTo>
                      <a:pt x="569" y="36"/>
                    </a:lnTo>
                    <a:lnTo>
                      <a:pt x="571" y="39"/>
                    </a:lnTo>
                    <a:lnTo>
                      <a:pt x="572" y="42"/>
                    </a:lnTo>
                    <a:lnTo>
                      <a:pt x="572" y="45"/>
                    </a:lnTo>
                    <a:lnTo>
                      <a:pt x="572" y="75"/>
                    </a:lnTo>
                    <a:close/>
                    <a:moveTo>
                      <a:pt x="0" y="0"/>
                    </a:moveTo>
                    <a:lnTo>
                      <a:pt x="0" y="165"/>
                    </a:lnTo>
                    <a:lnTo>
                      <a:pt x="0" y="168"/>
                    </a:lnTo>
                    <a:lnTo>
                      <a:pt x="1" y="172"/>
                    </a:lnTo>
                    <a:lnTo>
                      <a:pt x="2" y="174"/>
                    </a:lnTo>
                    <a:lnTo>
                      <a:pt x="4" y="176"/>
                    </a:lnTo>
                    <a:lnTo>
                      <a:pt x="6" y="178"/>
                    </a:lnTo>
                    <a:lnTo>
                      <a:pt x="10" y="179"/>
                    </a:lnTo>
                    <a:lnTo>
                      <a:pt x="12" y="180"/>
                    </a:lnTo>
                    <a:lnTo>
                      <a:pt x="15" y="180"/>
                    </a:lnTo>
                    <a:lnTo>
                      <a:pt x="888" y="180"/>
                    </a:lnTo>
                    <a:lnTo>
                      <a:pt x="891" y="180"/>
                    </a:lnTo>
                    <a:lnTo>
                      <a:pt x="894" y="179"/>
                    </a:lnTo>
                    <a:lnTo>
                      <a:pt x="897" y="178"/>
                    </a:lnTo>
                    <a:lnTo>
                      <a:pt x="899" y="176"/>
                    </a:lnTo>
                    <a:lnTo>
                      <a:pt x="901" y="174"/>
                    </a:lnTo>
                    <a:lnTo>
                      <a:pt x="902" y="172"/>
                    </a:lnTo>
                    <a:lnTo>
                      <a:pt x="903" y="168"/>
                    </a:lnTo>
                    <a:lnTo>
                      <a:pt x="903" y="165"/>
                    </a:lnTo>
                    <a:lnTo>
                      <a:pt x="903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75" name="Freeform 74">
                <a:extLst>
                  <a:ext uri="{FF2B5EF4-FFF2-40B4-BE49-F238E27FC236}">
                    <a16:creationId xmlns:a16="http://schemas.microsoft.com/office/drawing/2014/main" id="{00000000-0008-0000-0000-00004B000000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33375" y="771525"/>
                <a:ext cx="230188" cy="142875"/>
              </a:xfrm>
              <a:custGeom>
                <a:avLst/>
                <a:gdLst>
                  <a:gd name="T0" fmla="*/ 448 w 723"/>
                  <a:gd name="T1" fmla="*/ 361 h 452"/>
                  <a:gd name="T2" fmla="*/ 441 w 723"/>
                  <a:gd name="T3" fmla="*/ 357 h 452"/>
                  <a:gd name="T4" fmla="*/ 438 w 723"/>
                  <a:gd name="T5" fmla="*/ 350 h 452"/>
                  <a:gd name="T6" fmla="*/ 438 w 723"/>
                  <a:gd name="T7" fmla="*/ 340 h 452"/>
                  <a:gd name="T8" fmla="*/ 443 w 723"/>
                  <a:gd name="T9" fmla="*/ 334 h 452"/>
                  <a:gd name="T10" fmla="*/ 452 w 723"/>
                  <a:gd name="T11" fmla="*/ 331 h 452"/>
                  <a:gd name="T12" fmla="*/ 608 w 723"/>
                  <a:gd name="T13" fmla="*/ 333 h 452"/>
                  <a:gd name="T14" fmla="*/ 615 w 723"/>
                  <a:gd name="T15" fmla="*/ 338 h 452"/>
                  <a:gd name="T16" fmla="*/ 618 w 723"/>
                  <a:gd name="T17" fmla="*/ 346 h 452"/>
                  <a:gd name="T18" fmla="*/ 615 w 723"/>
                  <a:gd name="T19" fmla="*/ 355 h 452"/>
                  <a:gd name="T20" fmla="*/ 608 w 723"/>
                  <a:gd name="T21" fmla="*/ 360 h 452"/>
                  <a:gd name="T22" fmla="*/ 331 w 723"/>
                  <a:gd name="T23" fmla="*/ 407 h 452"/>
                  <a:gd name="T24" fmla="*/ 329 w 723"/>
                  <a:gd name="T25" fmla="*/ 415 h 452"/>
                  <a:gd name="T26" fmla="*/ 322 w 723"/>
                  <a:gd name="T27" fmla="*/ 420 h 452"/>
                  <a:gd name="T28" fmla="*/ 105 w 723"/>
                  <a:gd name="T29" fmla="*/ 422 h 452"/>
                  <a:gd name="T30" fmla="*/ 98 w 723"/>
                  <a:gd name="T31" fmla="*/ 419 h 452"/>
                  <a:gd name="T32" fmla="*/ 92 w 723"/>
                  <a:gd name="T33" fmla="*/ 412 h 452"/>
                  <a:gd name="T34" fmla="*/ 90 w 723"/>
                  <a:gd name="T35" fmla="*/ 286 h 452"/>
                  <a:gd name="T36" fmla="*/ 93 w 723"/>
                  <a:gd name="T37" fmla="*/ 278 h 452"/>
                  <a:gd name="T38" fmla="*/ 100 w 723"/>
                  <a:gd name="T39" fmla="*/ 272 h 452"/>
                  <a:gd name="T40" fmla="*/ 316 w 723"/>
                  <a:gd name="T41" fmla="*/ 271 h 452"/>
                  <a:gd name="T42" fmla="*/ 325 w 723"/>
                  <a:gd name="T43" fmla="*/ 274 h 452"/>
                  <a:gd name="T44" fmla="*/ 330 w 723"/>
                  <a:gd name="T45" fmla="*/ 280 h 452"/>
                  <a:gd name="T46" fmla="*/ 331 w 723"/>
                  <a:gd name="T47" fmla="*/ 407 h 452"/>
                  <a:gd name="T48" fmla="*/ 722 w 723"/>
                  <a:gd name="T49" fmla="*/ 220 h 452"/>
                  <a:gd name="T50" fmla="*/ 717 w 723"/>
                  <a:gd name="T51" fmla="*/ 213 h 452"/>
                  <a:gd name="T52" fmla="*/ 708 w 723"/>
                  <a:gd name="T53" fmla="*/ 211 h 452"/>
                  <a:gd name="T54" fmla="*/ 678 w 723"/>
                  <a:gd name="T55" fmla="*/ 150 h 452"/>
                  <a:gd name="T56" fmla="*/ 703 w 723"/>
                  <a:gd name="T57" fmla="*/ 143 h 452"/>
                  <a:gd name="T58" fmla="*/ 720 w 723"/>
                  <a:gd name="T59" fmla="*/ 123 h 452"/>
                  <a:gd name="T60" fmla="*/ 723 w 723"/>
                  <a:gd name="T61" fmla="*/ 45 h 452"/>
                  <a:gd name="T62" fmla="*/ 715 w 723"/>
                  <a:gd name="T63" fmla="*/ 20 h 452"/>
                  <a:gd name="T64" fmla="*/ 695 w 723"/>
                  <a:gd name="T65" fmla="*/ 3 h 452"/>
                  <a:gd name="T66" fmla="*/ 497 w 723"/>
                  <a:gd name="T67" fmla="*/ 0 h 452"/>
                  <a:gd name="T68" fmla="*/ 472 w 723"/>
                  <a:gd name="T69" fmla="*/ 8 h 452"/>
                  <a:gd name="T70" fmla="*/ 456 w 723"/>
                  <a:gd name="T71" fmla="*/ 28 h 452"/>
                  <a:gd name="T72" fmla="*/ 452 w 723"/>
                  <a:gd name="T73" fmla="*/ 105 h 452"/>
                  <a:gd name="T74" fmla="*/ 460 w 723"/>
                  <a:gd name="T75" fmla="*/ 131 h 452"/>
                  <a:gd name="T76" fmla="*/ 479 w 723"/>
                  <a:gd name="T77" fmla="*/ 147 h 452"/>
                  <a:gd name="T78" fmla="*/ 573 w 723"/>
                  <a:gd name="T79" fmla="*/ 150 h 452"/>
                  <a:gd name="T80" fmla="*/ 301 w 723"/>
                  <a:gd name="T81" fmla="*/ 75 h 452"/>
                  <a:gd name="T82" fmla="*/ 297 w 723"/>
                  <a:gd name="T83" fmla="*/ 65 h 452"/>
                  <a:gd name="T84" fmla="*/ 288 w 723"/>
                  <a:gd name="T85" fmla="*/ 60 h 452"/>
                  <a:gd name="T86" fmla="*/ 130 w 723"/>
                  <a:gd name="T87" fmla="*/ 121 h 452"/>
                  <a:gd name="T88" fmla="*/ 121 w 723"/>
                  <a:gd name="T89" fmla="*/ 131 h 452"/>
                  <a:gd name="T90" fmla="*/ 15 w 723"/>
                  <a:gd name="T91" fmla="*/ 211 h 452"/>
                  <a:gd name="T92" fmla="*/ 7 w 723"/>
                  <a:gd name="T93" fmla="*/ 213 h 452"/>
                  <a:gd name="T94" fmla="*/ 1 w 723"/>
                  <a:gd name="T95" fmla="*/ 220 h 452"/>
                  <a:gd name="T96" fmla="*/ 0 w 723"/>
                  <a:gd name="T97" fmla="*/ 452 h 45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</a:cxnLst>
                <a:rect l="0" t="0" r="r" b="b"/>
                <a:pathLst>
                  <a:path w="723" h="452">
                    <a:moveTo>
                      <a:pt x="603" y="361"/>
                    </a:moveTo>
                    <a:lnTo>
                      <a:pt x="452" y="361"/>
                    </a:lnTo>
                    <a:lnTo>
                      <a:pt x="448" y="361"/>
                    </a:lnTo>
                    <a:lnTo>
                      <a:pt x="446" y="360"/>
                    </a:lnTo>
                    <a:lnTo>
                      <a:pt x="443" y="359"/>
                    </a:lnTo>
                    <a:lnTo>
                      <a:pt x="441" y="357"/>
                    </a:lnTo>
                    <a:lnTo>
                      <a:pt x="440" y="355"/>
                    </a:lnTo>
                    <a:lnTo>
                      <a:pt x="438" y="352"/>
                    </a:lnTo>
                    <a:lnTo>
                      <a:pt x="438" y="350"/>
                    </a:lnTo>
                    <a:lnTo>
                      <a:pt x="437" y="346"/>
                    </a:lnTo>
                    <a:lnTo>
                      <a:pt x="438" y="343"/>
                    </a:lnTo>
                    <a:lnTo>
                      <a:pt x="438" y="340"/>
                    </a:lnTo>
                    <a:lnTo>
                      <a:pt x="440" y="338"/>
                    </a:lnTo>
                    <a:lnTo>
                      <a:pt x="441" y="336"/>
                    </a:lnTo>
                    <a:lnTo>
                      <a:pt x="443" y="334"/>
                    </a:lnTo>
                    <a:lnTo>
                      <a:pt x="446" y="333"/>
                    </a:lnTo>
                    <a:lnTo>
                      <a:pt x="448" y="331"/>
                    </a:lnTo>
                    <a:lnTo>
                      <a:pt x="452" y="331"/>
                    </a:lnTo>
                    <a:lnTo>
                      <a:pt x="603" y="331"/>
                    </a:lnTo>
                    <a:lnTo>
                      <a:pt x="605" y="331"/>
                    </a:lnTo>
                    <a:lnTo>
                      <a:pt x="608" y="333"/>
                    </a:lnTo>
                    <a:lnTo>
                      <a:pt x="610" y="334"/>
                    </a:lnTo>
                    <a:lnTo>
                      <a:pt x="614" y="336"/>
                    </a:lnTo>
                    <a:lnTo>
                      <a:pt x="615" y="338"/>
                    </a:lnTo>
                    <a:lnTo>
                      <a:pt x="617" y="340"/>
                    </a:lnTo>
                    <a:lnTo>
                      <a:pt x="617" y="343"/>
                    </a:lnTo>
                    <a:lnTo>
                      <a:pt x="618" y="346"/>
                    </a:lnTo>
                    <a:lnTo>
                      <a:pt x="617" y="350"/>
                    </a:lnTo>
                    <a:lnTo>
                      <a:pt x="617" y="352"/>
                    </a:lnTo>
                    <a:lnTo>
                      <a:pt x="615" y="355"/>
                    </a:lnTo>
                    <a:lnTo>
                      <a:pt x="614" y="357"/>
                    </a:lnTo>
                    <a:lnTo>
                      <a:pt x="610" y="359"/>
                    </a:lnTo>
                    <a:lnTo>
                      <a:pt x="608" y="360"/>
                    </a:lnTo>
                    <a:lnTo>
                      <a:pt x="605" y="361"/>
                    </a:lnTo>
                    <a:lnTo>
                      <a:pt x="603" y="361"/>
                    </a:lnTo>
                    <a:close/>
                    <a:moveTo>
                      <a:pt x="331" y="407"/>
                    </a:moveTo>
                    <a:lnTo>
                      <a:pt x="331" y="410"/>
                    </a:lnTo>
                    <a:lnTo>
                      <a:pt x="330" y="412"/>
                    </a:lnTo>
                    <a:lnTo>
                      <a:pt x="329" y="415"/>
                    </a:lnTo>
                    <a:lnTo>
                      <a:pt x="327" y="417"/>
                    </a:lnTo>
                    <a:lnTo>
                      <a:pt x="325" y="419"/>
                    </a:lnTo>
                    <a:lnTo>
                      <a:pt x="322" y="420"/>
                    </a:lnTo>
                    <a:lnTo>
                      <a:pt x="320" y="422"/>
                    </a:lnTo>
                    <a:lnTo>
                      <a:pt x="316" y="422"/>
                    </a:lnTo>
                    <a:lnTo>
                      <a:pt x="105" y="422"/>
                    </a:lnTo>
                    <a:lnTo>
                      <a:pt x="103" y="422"/>
                    </a:lnTo>
                    <a:lnTo>
                      <a:pt x="100" y="420"/>
                    </a:lnTo>
                    <a:lnTo>
                      <a:pt x="98" y="419"/>
                    </a:lnTo>
                    <a:lnTo>
                      <a:pt x="96" y="417"/>
                    </a:lnTo>
                    <a:lnTo>
                      <a:pt x="93" y="415"/>
                    </a:lnTo>
                    <a:lnTo>
                      <a:pt x="92" y="412"/>
                    </a:lnTo>
                    <a:lnTo>
                      <a:pt x="91" y="410"/>
                    </a:lnTo>
                    <a:lnTo>
                      <a:pt x="90" y="407"/>
                    </a:lnTo>
                    <a:lnTo>
                      <a:pt x="90" y="286"/>
                    </a:lnTo>
                    <a:lnTo>
                      <a:pt x="91" y="283"/>
                    </a:lnTo>
                    <a:lnTo>
                      <a:pt x="92" y="280"/>
                    </a:lnTo>
                    <a:lnTo>
                      <a:pt x="93" y="278"/>
                    </a:lnTo>
                    <a:lnTo>
                      <a:pt x="96" y="276"/>
                    </a:lnTo>
                    <a:lnTo>
                      <a:pt x="98" y="274"/>
                    </a:lnTo>
                    <a:lnTo>
                      <a:pt x="100" y="272"/>
                    </a:lnTo>
                    <a:lnTo>
                      <a:pt x="103" y="271"/>
                    </a:lnTo>
                    <a:lnTo>
                      <a:pt x="105" y="271"/>
                    </a:lnTo>
                    <a:lnTo>
                      <a:pt x="316" y="271"/>
                    </a:lnTo>
                    <a:lnTo>
                      <a:pt x="320" y="271"/>
                    </a:lnTo>
                    <a:lnTo>
                      <a:pt x="322" y="272"/>
                    </a:lnTo>
                    <a:lnTo>
                      <a:pt x="325" y="274"/>
                    </a:lnTo>
                    <a:lnTo>
                      <a:pt x="327" y="276"/>
                    </a:lnTo>
                    <a:lnTo>
                      <a:pt x="329" y="278"/>
                    </a:lnTo>
                    <a:lnTo>
                      <a:pt x="330" y="280"/>
                    </a:lnTo>
                    <a:lnTo>
                      <a:pt x="331" y="283"/>
                    </a:lnTo>
                    <a:lnTo>
                      <a:pt x="331" y="286"/>
                    </a:lnTo>
                    <a:lnTo>
                      <a:pt x="331" y="407"/>
                    </a:lnTo>
                    <a:close/>
                    <a:moveTo>
                      <a:pt x="723" y="226"/>
                    </a:moveTo>
                    <a:lnTo>
                      <a:pt x="723" y="223"/>
                    </a:lnTo>
                    <a:lnTo>
                      <a:pt x="722" y="220"/>
                    </a:lnTo>
                    <a:lnTo>
                      <a:pt x="721" y="218"/>
                    </a:lnTo>
                    <a:lnTo>
                      <a:pt x="719" y="216"/>
                    </a:lnTo>
                    <a:lnTo>
                      <a:pt x="717" y="213"/>
                    </a:lnTo>
                    <a:lnTo>
                      <a:pt x="713" y="212"/>
                    </a:lnTo>
                    <a:lnTo>
                      <a:pt x="711" y="211"/>
                    </a:lnTo>
                    <a:lnTo>
                      <a:pt x="708" y="211"/>
                    </a:lnTo>
                    <a:lnTo>
                      <a:pt x="603" y="211"/>
                    </a:lnTo>
                    <a:lnTo>
                      <a:pt x="603" y="150"/>
                    </a:lnTo>
                    <a:lnTo>
                      <a:pt x="678" y="150"/>
                    </a:lnTo>
                    <a:lnTo>
                      <a:pt x="686" y="149"/>
                    </a:lnTo>
                    <a:lnTo>
                      <a:pt x="695" y="147"/>
                    </a:lnTo>
                    <a:lnTo>
                      <a:pt x="703" y="143"/>
                    </a:lnTo>
                    <a:lnTo>
                      <a:pt x="710" y="137"/>
                    </a:lnTo>
                    <a:lnTo>
                      <a:pt x="715" y="131"/>
                    </a:lnTo>
                    <a:lnTo>
                      <a:pt x="720" y="123"/>
                    </a:lnTo>
                    <a:lnTo>
                      <a:pt x="722" y="115"/>
                    </a:lnTo>
                    <a:lnTo>
                      <a:pt x="723" y="105"/>
                    </a:lnTo>
                    <a:lnTo>
                      <a:pt x="723" y="45"/>
                    </a:lnTo>
                    <a:lnTo>
                      <a:pt x="722" y="36"/>
                    </a:lnTo>
                    <a:lnTo>
                      <a:pt x="720" y="28"/>
                    </a:lnTo>
                    <a:lnTo>
                      <a:pt x="715" y="20"/>
                    </a:lnTo>
                    <a:lnTo>
                      <a:pt x="710" y="13"/>
                    </a:lnTo>
                    <a:lnTo>
                      <a:pt x="703" y="8"/>
                    </a:lnTo>
                    <a:lnTo>
                      <a:pt x="695" y="3"/>
                    </a:lnTo>
                    <a:lnTo>
                      <a:pt x="686" y="1"/>
                    </a:lnTo>
                    <a:lnTo>
                      <a:pt x="678" y="0"/>
                    </a:lnTo>
                    <a:lnTo>
                      <a:pt x="497" y="0"/>
                    </a:lnTo>
                    <a:lnTo>
                      <a:pt x="488" y="1"/>
                    </a:lnTo>
                    <a:lnTo>
                      <a:pt x="479" y="3"/>
                    </a:lnTo>
                    <a:lnTo>
                      <a:pt x="472" y="8"/>
                    </a:lnTo>
                    <a:lnTo>
                      <a:pt x="466" y="13"/>
                    </a:lnTo>
                    <a:lnTo>
                      <a:pt x="460" y="20"/>
                    </a:lnTo>
                    <a:lnTo>
                      <a:pt x="456" y="28"/>
                    </a:lnTo>
                    <a:lnTo>
                      <a:pt x="453" y="36"/>
                    </a:lnTo>
                    <a:lnTo>
                      <a:pt x="452" y="45"/>
                    </a:lnTo>
                    <a:lnTo>
                      <a:pt x="452" y="105"/>
                    </a:lnTo>
                    <a:lnTo>
                      <a:pt x="453" y="115"/>
                    </a:lnTo>
                    <a:lnTo>
                      <a:pt x="456" y="123"/>
                    </a:lnTo>
                    <a:lnTo>
                      <a:pt x="460" y="131"/>
                    </a:lnTo>
                    <a:lnTo>
                      <a:pt x="466" y="137"/>
                    </a:lnTo>
                    <a:lnTo>
                      <a:pt x="472" y="143"/>
                    </a:lnTo>
                    <a:lnTo>
                      <a:pt x="479" y="147"/>
                    </a:lnTo>
                    <a:lnTo>
                      <a:pt x="488" y="150"/>
                    </a:lnTo>
                    <a:lnTo>
                      <a:pt x="497" y="150"/>
                    </a:lnTo>
                    <a:lnTo>
                      <a:pt x="573" y="150"/>
                    </a:lnTo>
                    <a:lnTo>
                      <a:pt x="573" y="211"/>
                    </a:lnTo>
                    <a:lnTo>
                      <a:pt x="301" y="211"/>
                    </a:lnTo>
                    <a:lnTo>
                      <a:pt x="301" y="75"/>
                    </a:lnTo>
                    <a:lnTo>
                      <a:pt x="301" y="72"/>
                    </a:lnTo>
                    <a:lnTo>
                      <a:pt x="299" y="69"/>
                    </a:lnTo>
                    <a:lnTo>
                      <a:pt x="297" y="65"/>
                    </a:lnTo>
                    <a:lnTo>
                      <a:pt x="295" y="63"/>
                    </a:lnTo>
                    <a:lnTo>
                      <a:pt x="292" y="61"/>
                    </a:lnTo>
                    <a:lnTo>
                      <a:pt x="288" y="60"/>
                    </a:lnTo>
                    <a:lnTo>
                      <a:pt x="284" y="60"/>
                    </a:lnTo>
                    <a:lnTo>
                      <a:pt x="281" y="61"/>
                    </a:lnTo>
                    <a:lnTo>
                      <a:pt x="130" y="121"/>
                    </a:lnTo>
                    <a:lnTo>
                      <a:pt x="127" y="123"/>
                    </a:lnTo>
                    <a:lnTo>
                      <a:pt x="123" y="128"/>
                    </a:lnTo>
                    <a:lnTo>
                      <a:pt x="121" y="131"/>
                    </a:lnTo>
                    <a:lnTo>
                      <a:pt x="121" y="135"/>
                    </a:lnTo>
                    <a:lnTo>
                      <a:pt x="121" y="211"/>
                    </a:lnTo>
                    <a:lnTo>
                      <a:pt x="15" y="211"/>
                    </a:lnTo>
                    <a:lnTo>
                      <a:pt x="12" y="211"/>
                    </a:lnTo>
                    <a:lnTo>
                      <a:pt x="10" y="212"/>
                    </a:lnTo>
                    <a:lnTo>
                      <a:pt x="7" y="213"/>
                    </a:lnTo>
                    <a:lnTo>
                      <a:pt x="4" y="216"/>
                    </a:lnTo>
                    <a:lnTo>
                      <a:pt x="3" y="218"/>
                    </a:lnTo>
                    <a:lnTo>
                      <a:pt x="1" y="220"/>
                    </a:lnTo>
                    <a:lnTo>
                      <a:pt x="1" y="223"/>
                    </a:lnTo>
                    <a:lnTo>
                      <a:pt x="0" y="226"/>
                    </a:lnTo>
                    <a:lnTo>
                      <a:pt x="0" y="452"/>
                    </a:lnTo>
                    <a:lnTo>
                      <a:pt x="723" y="452"/>
                    </a:lnTo>
                    <a:lnTo>
                      <a:pt x="723" y="22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78" name="Group 7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GrpSpPr/>
        </xdr:nvGrpSpPr>
        <xdr:grpSpPr>
          <a:xfrm>
            <a:off x="7317921" y="7616944"/>
            <a:ext cx="662668" cy="994031"/>
            <a:chOff x="7219950" y="7610140"/>
            <a:chExt cx="657225" cy="994031"/>
          </a:xfrm>
        </xdr:grpSpPr>
        <xdr:sp macro="" textlink="">
          <xdr:nvSpPr>
            <xdr:cNvPr id="76" name="Oval 75">
              <a:extLst>
                <a:ext uri="{FF2B5EF4-FFF2-40B4-BE49-F238E27FC236}">
                  <a16:creationId xmlns:a16="http://schemas.microsoft.com/office/drawing/2014/main" id="{00000000-0008-0000-0000-00004C000000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/>
          </xdr:nvSpPr>
          <xdr:spPr>
            <a:xfrm>
              <a:off x="7219950" y="7828405"/>
              <a:ext cx="657225" cy="563120"/>
            </a:xfrm>
            <a:prstGeom prst="ellipse">
              <a:avLst/>
            </a:prstGeom>
            <a:solidFill>
              <a:srgbClr val="40404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77" name="Rectangle 76">
              <a:extLst>
                <a:ext uri="{FF2B5EF4-FFF2-40B4-BE49-F238E27FC236}">
                  <a16:creationId xmlns:a16="http://schemas.microsoft.com/office/drawing/2014/main" id="{00000000-0008-0000-0000-00004D000000}"/>
                </a:ext>
              </a:extLst>
            </xdr:cNvPr>
            <xdr:cNvSpPr/>
          </xdr:nvSpPr>
          <xdr:spPr>
            <a:xfrm>
              <a:off x="7353250" y="7610140"/>
              <a:ext cx="362600" cy="994031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no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6600" b="1" spc="50">
                  <a:ln w="0">
                    <a:solidFill>
                      <a:schemeClr val="bg1">
                        <a:lumMod val="95000"/>
                      </a:schemeClr>
                    </a:solidFill>
                  </a:ln>
                  <a:solidFill>
                    <a:schemeClr val="bg1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TH Chakra Petch" panose="02000506000000020004" pitchFamily="2" charset="-34"/>
                  <a:cs typeface="TH Chakra Petch" panose="02000506000000020004" pitchFamily="2" charset="-34"/>
                </a:rPr>
                <a:t>1</a:t>
              </a:r>
              <a:endParaRPr lang="en-US" sz="6600" b="1" cap="none" spc="50">
                <a:ln w="0">
                  <a:solidFill>
                    <a:schemeClr val="bg1">
                      <a:lumMod val="95000"/>
                    </a:schemeClr>
                  </a:solidFill>
                </a:ln>
                <a:solidFill>
                  <a:schemeClr val="bg1"/>
                </a:solidFill>
                <a:effectLst>
                  <a:innerShdw blurRad="63500" dist="50800" dir="13500000">
                    <a:srgbClr val="000000">
                      <a:alpha val="50000"/>
                    </a:srgbClr>
                  </a:innerShdw>
                </a:effectLst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</xdr:grpSp>
    <xdr:clientData/>
  </xdr:twoCellAnchor>
  <xdr:twoCellAnchor>
    <xdr:from>
      <xdr:col>0</xdr:col>
      <xdr:colOff>343199</xdr:colOff>
      <xdr:row>26</xdr:row>
      <xdr:rowOff>150959</xdr:rowOff>
    </xdr:from>
    <xdr:to>
      <xdr:col>6</xdr:col>
      <xdr:colOff>252520</xdr:colOff>
      <xdr:row>27</xdr:row>
      <xdr:rowOff>134161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343199" y="11438084"/>
          <a:ext cx="2481071" cy="36420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600"/>
            </a:spcBef>
          </a:pPr>
          <a:endParaRPr lang="th-TH" sz="2000">
            <a:solidFill>
              <a:srgbClr val="FF0000"/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</xdr:txBody>
    </xdr:sp>
    <xdr:clientData/>
  </xdr:twoCellAnchor>
  <xdr:twoCellAnchor>
    <xdr:from>
      <xdr:col>0</xdr:col>
      <xdr:colOff>361125</xdr:colOff>
      <xdr:row>25</xdr:row>
      <xdr:rowOff>110353</xdr:rowOff>
    </xdr:from>
    <xdr:to>
      <xdr:col>5</xdr:col>
      <xdr:colOff>410007</xdr:colOff>
      <xdr:row>26</xdr:row>
      <xdr:rowOff>93555</xdr:rowOff>
    </xdr:to>
    <xdr:sp macro="" textlink="">
      <xdr:nvSpPr>
        <xdr:cNvPr id="80" name="Rectangl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361125" y="11016478"/>
          <a:ext cx="2192007" cy="36420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600"/>
            </a:spcBef>
          </a:pPr>
          <a:endParaRPr lang="th-TH" sz="2000">
            <a:solidFill>
              <a:srgbClr val="FF0000"/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</xdr:txBody>
    </xdr:sp>
    <xdr:clientData/>
  </xdr:twoCellAnchor>
  <xdr:twoCellAnchor>
    <xdr:from>
      <xdr:col>0</xdr:col>
      <xdr:colOff>162815</xdr:colOff>
      <xdr:row>23</xdr:row>
      <xdr:rowOff>12635</xdr:rowOff>
    </xdr:from>
    <xdr:to>
      <xdr:col>6</xdr:col>
      <xdr:colOff>406791</xdr:colOff>
      <xdr:row>31</xdr:row>
      <xdr:rowOff>83438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162815" y="10754718"/>
          <a:ext cx="2847476" cy="362680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thaiDist">
            <a:spcBef>
              <a:spcPts val="600"/>
            </a:spcBef>
          </a:pPr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18. คนในครัวเรือนที่จบการศึกษาภาคบังคับ 9 ปี ที่ไม่ได้เรียนต่อและยังไม่มีงานทำ ได้รับการฝึกอบรมด้านอาชีพ</a:t>
          </a:r>
        </a:p>
        <a:p>
          <a:pPr marL="0" marR="0" lvl="0" indent="0" algn="thaiDist" defTabSz="914400" rtl="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000" b="1" kern="1200">
              <a:solidFill>
                <a:srgbClr val="FF0000"/>
              </a:solidFill>
              <a:effectLst/>
              <a:latin typeface="TH Chakra Petch" panose="02000506000000020004" pitchFamily="2" charset="-34"/>
              <a:ea typeface="+mn-ea"/>
              <a:cs typeface="TH Chakra Petch" panose="02000506000000020004" pitchFamily="2" charset="-34"/>
            </a:rPr>
            <a:t>20. คนอายุ 15-59 ปี มีอาชีพและรายได้</a:t>
          </a:r>
          <a:endParaRPr lang="en-US" sz="2000" b="1" kern="1200">
            <a:solidFill>
              <a:srgbClr val="FF0000"/>
            </a:solidFill>
            <a:effectLst/>
            <a:latin typeface="TH Chakra Petch" panose="02000506000000020004" pitchFamily="2" charset="-34"/>
            <a:ea typeface="+mn-ea"/>
            <a:cs typeface="TH Chakra Petch" panose="02000506000000020004" pitchFamily="2" charset="-34"/>
          </a:endParaRPr>
        </a:p>
        <a:p>
          <a:pPr marL="0" marR="0" lvl="0" indent="0" algn="thaiDist" defTabSz="914400" rtl="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000" b="1" kern="1200">
              <a:solidFill>
                <a:srgbClr val="FF0000"/>
              </a:solidFill>
              <a:effectLst/>
              <a:latin typeface="TH Chakra Petch" panose="02000506000000020004" pitchFamily="2" charset="-34"/>
              <a:ea typeface="+mn-ea"/>
              <a:cs typeface="TH Chakra Petch" panose="02000506000000020004" pitchFamily="2" charset="-34"/>
            </a:rPr>
            <a:t>21. คนอายุ 60 ปีขึ้นไป มีอาชีพและมีรายได้</a:t>
          </a:r>
          <a:endParaRPr lang="th-TH" sz="2000" b="1">
            <a:solidFill>
              <a:srgbClr val="FF0000"/>
            </a:solidFill>
            <a:effectLst/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pPr marL="0" marR="0" lvl="0" indent="0" algn="thaiDist" defTabSz="914400" rtl="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2000" b="1">
            <a:effectLst/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pPr algn="thaiDist">
            <a:spcBef>
              <a:spcPts val="600"/>
            </a:spcBef>
          </a:pPr>
          <a:endParaRPr lang="th-TH" sz="2000" b="1">
            <a:solidFill>
              <a:schemeClr val="tx1">
                <a:lumMod val="75000"/>
                <a:lumOff val="25000"/>
              </a:schemeClr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</xdr:txBody>
    </xdr:sp>
    <xdr:clientData/>
  </xdr:twoCellAnchor>
  <xdr:twoCellAnchor>
    <xdr:from>
      <xdr:col>7</xdr:col>
      <xdr:colOff>204108</xdr:colOff>
      <xdr:row>22</xdr:row>
      <xdr:rowOff>140874</xdr:rowOff>
    </xdr:from>
    <xdr:to>
      <xdr:col>13</xdr:col>
      <xdr:colOff>383402</xdr:colOff>
      <xdr:row>31</xdr:row>
      <xdr:rowOff>338508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3252108" y="9910803"/>
          <a:ext cx="2791865" cy="362663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4. น้ำเพื่อการเกษตร</a:t>
          </a:r>
        </a:p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6. การมีที่ดินทำกิน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8. การมีงานทำ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9. การทำงานในสถานประกอบการ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10. ผลผลิตจาการทำนา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11. ผลผลิตจาการทำไร่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12. ผลผลิตจาการทำเกษตรอื่น ๆ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13. การประกอบอุตสาหกรรมในครัวเรือน</a:t>
          </a:r>
        </a:p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23. การเข้าถึงแหล่งทุน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26. คุณภาพดิน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27. การใช้ประโยชน์จากที่ดิน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28. คุณภาพน้ำ</a:t>
          </a:r>
        </a:p>
      </xdr:txBody>
    </xdr:sp>
    <xdr:clientData/>
  </xdr:twoCellAnchor>
  <xdr:twoCellAnchor>
    <xdr:from>
      <xdr:col>14</xdr:col>
      <xdr:colOff>102673</xdr:colOff>
      <xdr:row>23</xdr:row>
      <xdr:rowOff>342491</xdr:rowOff>
    </xdr:from>
    <xdr:to>
      <xdr:col>20</xdr:col>
      <xdr:colOff>200550</xdr:colOff>
      <xdr:row>25</xdr:row>
      <xdr:rowOff>416035</xdr:rowOff>
    </xdr:to>
    <xdr:grpSp>
      <xdr:nvGrpSpPr>
        <xdr:cNvPr id="83" name="Group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GrpSpPr/>
      </xdr:nvGrpSpPr>
      <xdr:grpSpPr>
        <a:xfrm>
          <a:off x="6103423" y="11096216"/>
          <a:ext cx="2783927" cy="968894"/>
          <a:chOff x="8467385" y="3505463"/>
          <a:chExt cx="3419021" cy="835544"/>
        </a:xfrm>
      </xdr:grpSpPr>
      <xdr:sp macro="" textlink="">
        <xdr:nvSpPr>
          <xdr:cNvPr id="89" name="Rectangle 88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/>
        </xdr:nvSpPr>
        <xdr:spPr>
          <a:xfrm>
            <a:off x="8467385" y="3921907"/>
            <a:ext cx="3419021" cy="4191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กชช.2ค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(78.57%)</a:t>
            </a:r>
          </a:p>
        </xdr:txBody>
      </xdr:sp>
      <xdr:sp macro="" textlink="">
        <xdr:nvSpPr>
          <xdr:cNvPr id="90" name="Rectangle 89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/>
        </xdr:nvSpPr>
        <xdr:spPr>
          <a:xfrm>
            <a:off x="8467385" y="3505463"/>
            <a:ext cx="3419021" cy="419100"/>
          </a:xfrm>
          <a:prstGeom prst="rect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จปฐ.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(21.43%)</a:t>
            </a:r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 </a:t>
            </a:r>
            <a:endParaRPr lang="en-US" sz="2800">
              <a:solidFill>
                <a:schemeClr val="bg1"/>
              </a:solidFill>
              <a:latin typeface="TH Chakra Petch" panose="02000506000000020004" pitchFamily="2" charset="-34"/>
              <a:cs typeface="TH Chakra Petch" panose="02000506000000020004" pitchFamily="2" charset="-34"/>
            </a:endParaRPr>
          </a:p>
        </xdr:txBody>
      </xdr:sp>
    </xdr:grpSp>
    <xdr:clientData/>
  </xdr:twoCellAnchor>
  <xdr:twoCellAnchor>
    <xdr:from>
      <xdr:col>0</xdr:col>
      <xdr:colOff>258535</xdr:colOff>
      <xdr:row>34</xdr:row>
      <xdr:rowOff>303068</xdr:rowOff>
    </xdr:from>
    <xdr:to>
      <xdr:col>20</xdr:col>
      <xdr:colOff>184007</xdr:colOff>
      <xdr:row>50</xdr:row>
      <xdr:rowOff>66625</xdr:rowOff>
    </xdr:to>
    <xdr:grpSp>
      <xdr:nvGrpSpPr>
        <xdr:cNvPr id="143" name="Group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GrpSpPr/>
      </xdr:nvGrpSpPr>
      <xdr:grpSpPr>
        <a:xfrm>
          <a:off x="258535" y="15905018"/>
          <a:ext cx="8612272" cy="6850157"/>
          <a:chOff x="204107" y="14262794"/>
          <a:chExt cx="8729293" cy="5887970"/>
        </a:xfrm>
      </xdr:grpSpPr>
      <xdr:grpSp>
        <xdr:nvGrpSpPr>
          <xdr:cNvPr id="92" name="Group 91">
            <a:extLst>
              <a:ext uri="{FF2B5EF4-FFF2-40B4-BE49-F238E27FC236}">
                <a16:creationId xmlns:a16="http://schemas.microsoft.com/office/drawing/2014/main" id="{00000000-0008-0000-0000-00005C000000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GrpSpPr/>
        </xdr:nvGrpSpPr>
        <xdr:grpSpPr>
          <a:xfrm>
            <a:off x="204107" y="14678024"/>
            <a:ext cx="2834579" cy="5459132"/>
            <a:chOff x="298728" y="1577181"/>
            <a:chExt cx="3425093" cy="4622716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93" name="Rectangle 92">
              <a:extLst>
                <a:ext uri="{FF2B5EF4-FFF2-40B4-BE49-F238E27FC236}">
                  <a16:creationId xmlns:a16="http://schemas.microsoft.com/office/drawing/2014/main" id="{00000000-0008-0000-0000-00005D000000}"/>
                </a:ext>
              </a:extLst>
            </xdr:cNvPr>
            <xdr:cNvSpPr/>
          </xdr:nvSpPr>
          <xdr:spPr>
            <a:xfrm>
              <a:off x="304800" y="1577181"/>
              <a:ext cx="3419021" cy="1517446"/>
            </a:xfrm>
            <a:prstGeom prst="rect">
              <a:avLst/>
            </a:prstGeom>
            <a:solidFill>
              <a:srgbClr val="CE295E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>
                <a:spcBef>
                  <a:spcPts val="600"/>
                </a:spcBef>
              </a:pPr>
              <a:r>
                <a:rPr lang="th-TH" sz="4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จปฐ.</a:t>
              </a:r>
              <a:endParaRPr lang="en-US" sz="4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94" name="Rectangle 93">
              <a:extLst>
                <a:ext uri="{FF2B5EF4-FFF2-40B4-BE49-F238E27FC236}">
                  <a16:creationId xmlns:a16="http://schemas.microsoft.com/office/drawing/2014/main" id="{00000000-0008-0000-0000-00005E000000}"/>
                </a:ext>
              </a:extLst>
            </xdr:cNvPr>
            <xdr:cNvSpPr/>
          </xdr:nvSpPr>
          <xdr:spPr>
            <a:xfrm>
              <a:off x="298728" y="3094627"/>
              <a:ext cx="3425093" cy="310527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b="1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95" name="Group 94">
            <a:extLst>
              <a:ext uri="{FF2B5EF4-FFF2-40B4-BE49-F238E27FC236}">
                <a16:creationId xmlns:a16="http://schemas.microsoft.com/office/drawing/2014/main" id="{00000000-0008-0000-0000-00005F000000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GrpSpPr/>
        </xdr:nvGrpSpPr>
        <xdr:grpSpPr>
          <a:xfrm>
            <a:off x="6135458" y="14682108"/>
            <a:ext cx="2797942" cy="5468656"/>
            <a:chOff x="298728" y="1577182"/>
            <a:chExt cx="3425093" cy="4622715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97" name="Rectangle 96">
              <a:extLst>
                <a:ext uri="{FF2B5EF4-FFF2-40B4-BE49-F238E27FC236}">
                  <a16:creationId xmlns:a16="http://schemas.microsoft.com/office/drawing/2014/main" id="{00000000-0008-0000-0000-000061000000}"/>
                </a:ext>
              </a:extLst>
            </xdr:cNvPr>
            <xdr:cNvSpPr/>
          </xdr:nvSpPr>
          <xdr:spPr>
            <a:xfrm>
              <a:off x="298728" y="3059777"/>
              <a:ext cx="3425093" cy="314012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96" name="Rectangle 95">
              <a:extLst>
                <a:ext uri="{FF2B5EF4-FFF2-40B4-BE49-F238E27FC236}">
                  <a16:creationId xmlns:a16="http://schemas.microsoft.com/office/drawing/2014/main" id="{00000000-0008-0000-0000-000060000000}"/>
                </a:ext>
              </a:extLst>
            </xdr:cNvPr>
            <xdr:cNvSpPr/>
          </xdr:nvSpPr>
          <xdr:spPr>
            <a:xfrm>
              <a:off x="304801" y="1577182"/>
              <a:ext cx="3419020" cy="1506797"/>
            </a:xfrm>
            <a:prstGeom prst="rect">
              <a:avLst/>
            </a:prstGeom>
            <a:solidFill>
              <a:srgbClr val="40404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/>
              <a:r>
                <a:rPr lang="th-TH" sz="2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สารสนเทศเพื่อการจัดการ</a:t>
              </a:r>
            </a:p>
            <a:p>
              <a:pPr marL="0" indent="0" algn="ctr" defTabSz="914400" rtl="0" eaLnBrk="1" latinLnBrk="0" hangingPunct="1"/>
              <a:r>
                <a:rPr lang="th-TH" sz="36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ทุนของชุมชน</a:t>
              </a:r>
            </a:p>
          </xdr:txBody>
        </xdr:sp>
      </xdr:grpSp>
      <xdr:grpSp>
        <xdr:nvGrpSpPr>
          <xdr:cNvPr id="98" name="Group 97">
            <a:extLst>
              <a:ext uri="{FF2B5EF4-FFF2-40B4-BE49-F238E27FC236}">
                <a16:creationId xmlns:a16="http://schemas.microsoft.com/office/drawing/2014/main" id="{00000000-0008-0000-0000-000062000000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GrpSpPr/>
        </xdr:nvGrpSpPr>
        <xdr:grpSpPr>
          <a:xfrm>
            <a:off x="3166382" y="14687550"/>
            <a:ext cx="2827775" cy="5459131"/>
            <a:chOff x="298728" y="1577182"/>
            <a:chExt cx="3425093" cy="5457588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99" name="Rectangle 98">
              <a:extLst>
                <a:ext uri="{FF2B5EF4-FFF2-40B4-BE49-F238E27FC236}">
                  <a16:creationId xmlns:a16="http://schemas.microsoft.com/office/drawing/2014/main" id="{00000000-0008-0000-0000-000063000000}"/>
                </a:ext>
              </a:extLst>
            </xdr:cNvPr>
            <xdr:cNvSpPr/>
          </xdr:nvSpPr>
          <xdr:spPr>
            <a:xfrm>
              <a:off x="304800" y="1577182"/>
              <a:ext cx="3419021" cy="1795489"/>
            </a:xfrm>
            <a:prstGeom prst="rect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Bef>
                  <a:spcPts val="600"/>
                </a:spcBef>
              </a:pPr>
              <a:r>
                <a:rPr lang="th-TH" sz="4800" b="1">
                  <a:latin typeface="TH Chakra Petch" panose="02000506000000020004" pitchFamily="2" charset="-34"/>
                  <a:cs typeface="TH Chakra Petch" panose="02000506000000020004" pitchFamily="2" charset="-34"/>
                </a:rPr>
                <a:t>กชช.2ค</a:t>
              </a:r>
              <a:endParaRPr lang="en-US" sz="4800" b="1"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100" name="Rectangle 99">
              <a:extLst>
                <a:ext uri="{FF2B5EF4-FFF2-40B4-BE49-F238E27FC236}">
                  <a16:creationId xmlns:a16="http://schemas.microsoft.com/office/drawing/2014/main" id="{00000000-0008-0000-0000-000064000000}"/>
                </a:ext>
              </a:extLst>
            </xdr:cNvPr>
            <xdr:cNvSpPr/>
          </xdr:nvSpPr>
          <xdr:spPr>
            <a:xfrm>
              <a:off x="298728" y="3351173"/>
              <a:ext cx="3425093" cy="3683597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101" name="Group 100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GrpSpPr/>
        </xdr:nvGrpSpPr>
        <xdr:grpSpPr>
          <a:xfrm>
            <a:off x="1292679" y="14453037"/>
            <a:ext cx="664028" cy="559724"/>
            <a:chOff x="1536019" y="1354032"/>
            <a:chExt cx="657225" cy="559724"/>
          </a:xfrm>
        </xdr:grpSpPr>
        <xdr:sp macro="" textlink="">
          <xdr:nvSpPr>
            <xdr:cNvPr id="102" name="Oval 101">
              <a:extLst>
                <a:ext uri="{FF2B5EF4-FFF2-40B4-BE49-F238E27FC236}">
                  <a16:creationId xmlns:a16="http://schemas.microsoft.com/office/drawing/2014/main" id="{00000000-0008-0000-0000-000066000000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/>
          </xdr:nvSpPr>
          <xdr:spPr>
            <a:xfrm>
              <a:off x="1536019" y="1354032"/>
              <a:ext cx="657225" cy="559724"/>
            </a:xfrm>
            <a:prstGeom prst="ellipse">
              <a:avLst/>
            </a:prstGeom>
            <a:solidFill>
              <a:srgbClr val="CE295E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103" name="Group 102" descr="This is an icon of coins.">
              <a:extLst>
                <a:ext uri="{FF2B5EF4-FFF2-40B4-BE49-F238E27FC236}">
                  <a16:creationId xmlns:a16="http://schemas.microsoft.com/office/drawing/2014/main" id="{00000000-0008-0000-0000-000067000000}"/>
                </a:ext>
              </a:extLst>
            </xdr:cNvPr>
            <xdr:cNvGrpSpPr/>
          </xdr:nvGrpSpPr>
          <xdr:grpSpPr>
            <a:xfrm>
              <a:off x="1763637" y="1481955"/>
              <a:ext cx="287338" cy="263526"/>
              <a:chOff x="3171825" y="1368425"/>
              <a:chExt cx="287338" cy="263526"/>
            </a:xfrm>
            <a:solidFill>
              <a:schemeClr val="bg1"/>
            </a:solidFill>
          </xdr:grpSpPr>
          <xdr:sp macro="" textlink="">
            <xdr:nvSpPr>
              <xdr:cNvPr id="104" name="Freeform 103">
                <a:extLst>
                  <a:ext uri="{FF2B5EF4-FFF2-40B4-BE49-F238E27FC236}">
                    <a16:creationId xmlns:a16="http://schemas.microsoft.com/office/drawing/2014/main" id="{00000000-0008-0000-0000-000068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98613"/>
                <a:ext cx="49213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136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05" name="Freeform 104">
                <a:extLst>
                  <a:ext uri="{FF2B5EF4-FFF2-40B4-BE49-F238E27FC236}">
                    <a16:creationId xmlns:a16="http://schemas.microsoft.com/office/drawing/2014/main" id="{00000000-0008-0000-0000-000069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98613"/>
                <a:ext cx="28575" cy="33338"/>
              </a:xfrm>
              <a:custGeom>
                <a:avLst/>
                <a:gdLst>
                  <a:gd name="T0" fmla="*/ 75 w 90"/>
                  <a:gd name="T1" fmla="*/ 0 h 106"/>
                  <a:gd name="T2" fmla="*/ 0 w 90"/>
                  <a:gd name="T3" fmla="*/ 0 h 106"/>
                  <a:gd name="T4" fmla="*/ 0 w 90"/>
                  <a:gd name="T5" fmla="*/ 106 h 106"/>
                  <a:gd name="T6" fmla="*/ 75 w 90"/>
                  <a:gd name="T7" fmla="*/ 106 h 106"/>
                  <a:gd name="T8" fmla="*/ 78 w 90"/>
                  <a:gd name="T9" fmla="*/ 106 h 106"/>
                  <a:gd name="T10" fmla="*/ 80 w 90"/>
                  <a:gd name="T11" fmla="*/ 104 h 106"/>
                  <a:gd name="T12" fmla="*/ 84 w 90"/>
                  <a:gd name="T13" fmla="*/ 103 h 106"/>
                  <a:gd name="T14" fmla="*/ 86 w 90"/>
                  <a:gd name="T15" fmla="*/ 101 h 106"/>
                  <a:gd name="T16" fmla="*/ 88 w 90"/>
                  <a:gd name="T17" fmla="*/ 99 h 106"/>
                  <a:gd name="T18" fmla="*/ 89 w 90"/>
                  <a:gd name="T19" fmla="*/ 97 h 106"/>
                  <a:gd name="T20" fmla="*/ 90 w 90"/>
                  <a:gd name="T21" fmla="*/ 94 h 106"/>
                  <a:gd name="T22" fmla="*/ 90 w 90"/>
                  <a:gd name="T23" fmla="*/ 91 h 106"/>
                  <a:gd name="T24" fmla="*/ 90 w 90"/>
                  <a:gd name="T25" fmla="*/ 15 h 106"/>
                  <a:gd name="T26" fmla="*/ 90 w 90"/>
                  <a:gd name="T27" fmla="*/ 12 h 106"/>
                  <a:gd name="T28" fmla="*/ 89 w 90"/>
                  <a:gd name="T29" fmla="*/ 10 h 106"/>
                  <a:gd name="T30" fmla="*/ 88 w 90"/>
                  <a:gd name="T31" fmla="*/ 7 h 106"/>
                  <a:gd name="T32" fmla="*/ 86 w 90"/>
                  <a:gd name="T33" fmla="*/ 5 h 106"/>
                  <a:gd name="T34" fmla="*/ 84 w 90"/>
                  <a:gd name="T35" fmla="*/ 4 h 106"/>
                  <a:gd name="T36" fmla="*/ 80 w 90"/>
                  <a:gd name="T37" fmla="*/ 2 h 106"/>
                  <a:gd name="T38" fmla="*/ 78 w 90"/>
                  <a:gd name="T39" fmla="*/ 2 h 106"/>
                  <a:gd name="T40" fmla="*/ 75 w 90"/>
                  <a:gd name="T41" fmla="*/ 0 h 106"/>
                  <a:gd name="T42" fmla="*/ 7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75" y="0"/>
                    </a:move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8" y="106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0" y="2"/>
                    </a:lnTo>
                    <a:lnTo>
                      <a:pt x="78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06" name="Freeform 105">
                <a:extLst>
                  <a:ext uri="{FF2B5EF4-FFF2-40B4-BE49-F238E27FC236}">
                    <a16:creationId xmlns:a16="http://schemas.microsoft.com/office/drawing/2014/main" id="{00000000-0008-0000-0000-00006A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98613"/>
                <a:ext cx="28575" cy="33338"/>
              </a:xfrm>
              <a:custGeom>
                <a:avLst/>
                <a:gdLst>
                  <a:gd name="T0" fmla="*/ 15 w 90"/>
                  <a:gd name="T1" fmla="*/ 0 h 106"/>
                  <a:gd name="T2" fmla="*/ 11 w 90"/>
                  <a:gd name="T3" fmla="*/ 0 h 106"/>
                  <a:gd name="T4" fmla="*/ 9 w 90"/>
                  <a:gd name="T5" fmla="*/ 2 h 106"/>
                  <a:gd name="T6" fmla="*/ 6 w 90"/>
                  <a:gd name="T7" fmla="*/ 4 h 106"/>
                  <a:gd name="T8" fmla="*/ 4 w 90"/>
                  <a:gd name="T9" fmla="*/ 5 h 106"/>
                  <a:gd name="T10" fmla="*/ 3 w 90"/>
                  <a:gd name="T11" fmla="*/ 7 h 106"/>
                  <a:gd name="T12" fmla="*/ 1 w 90"/>
                  <a:gd name="T13" fmla="*/ 10 h 106"/>
                  <a:gd name="T14" fmla="*/ 0 w 90"/>
                  <a:gd name="T15" fmla="*/ 12 h 106"/>
                  <a:gd name="T16" fmla="*/ 0 w 90"/>
                  <a:gd name="T17" fmla="*/ 15 h 106"/>
                  <a:gd name="T18" fmla="*/ 0 w 90"/>
                  <a:gd name="T19" fmla="*/ 91 h 106"/>
                  <a:gd name="T20" fmla="*/ 0 w 90"/>
                  <a:gd name="T21" fmla="*/ 94 h 106"/>
                  <a:gd name="T22" fmla="*/ 1 w 90"/>
                  <a:gd name="T23" fmla="*/ 97 h 106"/>
                  <a:gd name="T24" fmla="*/ 3 w 90"/>
                  <a:gd name="T25" fmla="*/ 99 h 106"/>
                  <a:gd name="T26" fmla="*/ 4 w 90"/>
                  <a:gd name="T27" fmla="*/ 101 h 106"/>
                  <a:gd name="T28" fmla="*/ 6 w 90"/>
                  <a:gd name="T29" fmla="*/ 103 h 106"/>
                  <a:gd name="T30" fmla="*/ 9 w 90"/>
                  <a:gd name="T31" fmla="*/ 104 h 106"/>
                  <a:gd name="T32" fmla="*/ 11 w 90"/>
                  <a:gd name="T33" fmla="*/ 106 h 106"/>
                  <a:gd name="T34" fmla="*/ 15 w 90"/>
                  <a:gd name="T35" fmla="*/ 106 h 106"/>
                  <a:gd name="T36" fmla="*/ 90 w 90"/>
                  <a:gd name="T37" fmla="*/ 106 h 106"/>
                  <a:gd name="T38" fmla="*/ 90 w 90"/>
                  <a:gd name="T39" fmla="*/ 0 h 106"/>
                  <a:gd name="T40" fmla="*/ 75 w 90"/>
                  <a:gd name="T41" fmla="*/ 0 h 106"/>
                  <a:gd name="T42" fmla="*/ 1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15" y="0"/>
                    </a:moveTo>
                    <a:lnTo>
                      <a:pt x="11" y="0"/>
                    </a:lnTo>
                    <a:lnTo>
                      <a:pt x="9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07" name="Freeform 106">
                <a:extLst>
                  <a:ext uri="{FF2B5EF4-FFF2-40B4-BE49-F238E27FC236}">
                    <a16:creationId xmlns:a16="http://schemas.microsoft.com/office/drawing/2014/main" id="{00000000-0008-0000-0000-00006B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22413"/>
                <a:ext cx="49213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136 w 151"/>
                  <a:gd name="T5" fmla="*/ 0 h 105"/>
                  <a:gd name="T6" fmla="*/ 0 w 151"/>
                  <a:gd name="T7" fmla="*/ 0 h 105"/>
                  <a:gd name="T8" fmla="*/ 0 w 151"/>
                  <a:gd name="T9" fmla="*/ 105 h 105"/>
                  <a:gd name="T10" fmla="*/ 136 w 151"/>
                  <a:gd name="T11" fmla="*/ 105 h 105"/>
                  <a:gd name="T12" fmla="*/ 151 w 151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36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08" name="Freeform 107">
                <a:extLst>
                  <a:ext uri="{FF2B5EF4-FFF2-40B4-BE49-F238E27FC236}">
                    <a16:creationId xmlns:a16="http://schemas.microsoft.com/office/drawing/2014/main" id="{00000000-0008-0000-0000-00006C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22413"/>
                <a:ext cx="28575" cy="33338"/>
              </a:xfrm>
              <a:custGeom>
                <a:avLst/>
                <a:gdLst>
                  <a:gd name="T0" fmla="*/ 15 w 90"/>
                  <a:gd name="T1" fmla="*/ 0 h 105"/>
                  <a:gd name="T2" fmla="*/ 11 w 90"/>
                  <a:gd name="T3" fmla="*/ 0 h 105"/>
                  <a:gd name="T4" fmla="*/ 9 w 90"/>
                  <a:gd name="T5" fmla="*/ 1 h 105"/>
                  <a:gd name="T6" fmla="*/ 6 w 90"/>
                  <a:gd name="T7" fmla="*/ 2 h 105"/>
                  <a:gd name="T8" fmla="*/ 4 w 90"/>
                  <a:gd name="T9" fmla="*/ 4 h 105"/>
                  <a:gd name="T10" fmla="*/ 3 w 90"/>
                  <a:gd name="T11" fmla="*/ 7 h 105"/>
                  <a:gd name="T12" fmla="*/ 1 w 90"/>
                  <a:gd name="T13" fmla="*/ 9 h 105"/>
                  <a:gd name="T14" fmla="*/ 0 w 90"/>
                  <a:gd name="T15" fmla="*/ 12 h 105"/>
                  <a:gd name="T16" fmla="*/ 0 w 90"/>
                  <a:gd name="T17" fmla="*/ 15 h 105"/>
                  <a:gd name="T18" fmla="*/ 0 w 90"/>
                  <a:gd name="T19" fmla="*/ 90 h 105"/>
                  <a:gd name="T20" fmla="*/ 0 w 90"/>
                  <a:gd name="T21" fmla="*/ 93 h 105"/>
                  <a:gd name="T22" fmla="*/ 1 w 90"/>
                  <a:gd name="T23" fmla="*/ 96 h 105"/>
                  <a:gd name="T24" fmla="*/ 3 w 90"/>
                  <a:gd name="T25" fmla="*/ 99 h 105"/>
                  <a:gd name="T26" fmla="*/ 4 w 90"/>
                  <a:gd name="T27" fmla="*/ 101 h 105"/>
                  <a:gd name="T28" fmla="*/ 6 w 90"/>
                  <a:gd name="T29" fmla="*/ 102 h 105"/>
                  <a:gd name="T30" fmla="*/ 9 w 90"/>
                  <a:gd name="T31" fmla="*/ 104 h 105"/>
                  <a:gd name="T32" fmla="*/ 11 w 90"/>
                  <a:gd name="T33" fmla="*/ 105 h 105"/>
                  <a:gd name="T34" fmla="*/ 15 w 90"/>
                  <a:gd name="T35" fmla="*/ 105 h 105"/>
                  <a:gd name="T36" fmla="*/ 7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  <a:gd name="T42" fmla="*/ 75 w 90"/>
                  <a:gd name="T43" fmla="*/ 0 h 105"/>
                  <a:gd name="T44" fmla="*/ 15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15" y="0"/>
                    </a:move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09" name="Freeform 108">
                <a:extLst>
                  <a:ext uri="{FF2B5EF4-FFF2-40B4-BE49-F238E27FC236}">
                    <a16:creationId xmlns:a16="http://schemas.microsoft.com/office/drawing/2014/main" id="{00000000-0008-0000-0000-00006D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22413"/>
                <a:ext cx="28575" cy="33338"/>
              </a:xfrm>
              <a:custGeom>
                <a:avLst/>
                <a:gdLst>
                  <a:gd name="T0" fmla="*/ 75 w 90"/>
                  <a:gd name="T1" fmla="*/ 0 h 105"/>
                  <a:gd name="T2" fmla="*/ 0 w 90"/>
                  <a:gd name="T3" fmla="*/ 0 h 105"/>
                  <a:gd name="T4" fmla="*/ 0 w 90"/>
                  <a:gd name="T5" fmla="*/ 105 h 105"/>
                  <a:gd name="T6" fmla="*/ 75 w 90"/>
                  <a:gd name="T7" fmla="*/ 105 h 105"/>
                  <a:gd name="T8" fmla="*/ 78 w 90"/>
                  <a:gd name="T9" fmla="*/ 105 h 105"/>
                  <a:gd name="T10" fmla="*/ 80 w 90"/>
                  <a:gd name="T11" fmla="*/ 104 h 105"/>
                  <a:gd name="T12" fmla="*/ 84 w 90"/>
                  <a:gd name="T13" fmla="*/ 102 h 105"/>
                  <a:gd name="T14" fmla="*/ 86 w 90"/>
                  <a:gd name="T15" fmla="*/ 101 h 105"/>
                  <a:gd name="T16" fmla="*/ 88 w 90"/>
                  <a:gd name="T17" fmla="*/ 99 h 105"/>
                  <a:gd name="T18" fmla="*/ 89 w 90"/>
                  <a:gd name="T19" fmla="*/ 96 h 105"/>
                  <a:gd name="T20" fmla="*/ 90 w 90"/>
                  <a:gd name="T21" fmla="*/ 93 h 105"/>
                  <a:gd name="T22" fmla="*/ 90 w 90"/>
                  <a:gd name="T23" fmla="*/ 90 h 105"/>
                  <a:gd name="T24" fmla="*/ 90 w 90"/>
                  <a:gd name="T25" fmla="*/ 15 h 105"/>
                  <a:gd name="T26" fmla="*/ 90 w 90"/>
                  <a:gd name="T27" fmla="*/ 12 h 105"/>
                  <a:gd name="T28" fmla="*/ 89 w 90"/>
                  <a:gd name="T29" fmla="*/ 9 h 105"/>
                  <a:gd name="T30" fmla="*/ 88 w 90"/>
                  <a:gd name="T31" fmla="*/ 7 h 105"/>
                  <a:gd name="T32" fmla="*/ 86 w 90"/>
                  <a:gd name="T33" fmla="*/ 4 h 105"/>
                  <a:gd name="T34" fmla="*/ 84 w 90"/>
                  <a:gd name="T35" fmla="*/ 2 h 105"/>
                  <a:gd name="T36" fmla="*/ 80 w 90"/>
                  <a:gd name="T37" fmla="*/ 1 h 105"/>
                  <a:gd name="T38" fmla="*/ 78 w 90"/>
                  <a:gd name="T39" fmla="*/ 0 h 105"/>
                  <a:gd name="T40" fmla="*/ 75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75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0" name="Freeform 109">
                <a:extLst>
                  <a:ext uri="{FF2B5EF4-FFF2-40B4-BE49-F238E27FC236}">
                    <a16:creationId xmlns:a16="http://schemas.microsoft.com/office/drawing/2014/main" id="{00000000-0008-0000-0000-00006E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0875" y="14462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4 h 105"/>
                  <a:gd name="T12" fmla="*/ 3 w 90"/>
                  <a:gd name="T13" fmla="*/ 6 h 105"/>
                  <a:gd name="T14" fmla="*/ 1 w 90"/>
                  <a:gd name="T15" fmla="*/ 9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3 h 105"/>
                  <a:gd name="T24" fmla="*/ 1 w 90"/>
                  <a:gd name="T25" fmla="*/ 96 h 105"/>
                  <a:gd name="T26" fmla="*/ 3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45 w 90"/>
                  <a:gd name="T39" fmla="*/ 105 h 105"/>
                  <a:gd name="T40" fmla="*/ 90 w 90"/>
                  <a:gd name="T41" fmla="*/ 105 h 105"/>
                  <a:gd name="T42" fmla="*/ 90 w 90"/>
                  <a:gd name="T4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1" name="Freeform 110">
                <a:extLst>
                  <a:ext uri="{FF2B5EF4-FFF2-40B4-BE49-F238E27FC236}">
                    <a16:creationId xmlns:a16="http://schemas.microsoft.com/office/drawing/2014/main" id="{00000000-0008-0000-0000-00006F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28975" y="14462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46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06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4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6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2" name="Freeform 111">
                <a:extLst>
                  <a:ext uri="{FF2B5EF4-FFF2-40B4-BE49-F238E27FC236}">
                    <a16:creationId xmlns:a16="http://schemas.microsoft.com/office/drawing/2014/main" id="{00000000-0008-0000-0000-000070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87713" y="1446213"/>
                <a:ext cx="28575" cy="33338"/>
              </a:xfrm>
              <a:custGeom>
                <a:avLst/>
                <a:gdLst>
                  <a:gd name="T0" fmla="*/ 90 w 90"/>
                  <a:gd name="T1" fmla="*/ 15 h 105"/>
                  <a:gd name="T2" fmla="*/ 90 w 90"/>
                  <a:gd name="T3" fmla="*/ 12 h 105"/>
                  <a:gd name="T4" fmla="*/ 89 w 90"/>
                  <a:gd name="T5" fmla="*/ 9 h 105"/>
                  <a:gd name="T6" fmla="*/ 88 w 90"/>
                  <a:gd name="T7" fmla="*/ 6 h 105"/>
                  <a:gd name="T8" fmla="*/ 86 w 90"/>
                  <a:gd name="T9" fmla="*/ 4 h 105"/>
                  <a:gd name="T10" fmla="*/ 84 w 90"/>
                  <a:gd name="T11" fmla="*/ 2 h 105"/>
                  <a:gd name="T12" fmla="*/ 81 w 90"/>
                  <a:gd name="T13" fmla="*/ 1 h 105"/>
                  <a:gd name="T14" fmla="*/ 78 w 90"/>
                  <a:gd name="T15" fmla="*/ 0 h 105"/>
                  <a:gd name="T16" fmla="*/ 75 w 90"/>
                  <a:gd name="T17" fmla="*/ 0 h 105"/>
                  <a:gd name="T18" fmla="*/ 45 w 90"/>
                  <a:gd name="T19" fmla="*/ 0 h 105"/>
                  <a:gd name="T20" fmla="*/ 0 w 90"/>
                  <a:gd name="T21" fmla="*/ 0 h 105"/>
                  <a:gd name="T22" fmla="*/ 0 w 90"/>
                  <a:gd name="T23" fmla="*/ 105 h 105"/>
                  <a:gd name="T24" fmla="*/ 75 w 90"/>
                  <a:gd name="T25" fmla="*/ 105 h 105"/>
                  <a:gd name="T26" fmla="*/ 78 w 90"/>
                  <a:gd name="T27" fmla="*/ 105 h 105"/>
                  <a:gd name="T28" fmla="*/ 81 w 90"/>
                  <a:gd name="T29" fmla="*/ 104 h 105"/>
                  <a:gd name="T30" fmla="*/ 84 w 90"/>
                  <a:gd name="T31" fmla="*/ 103 h 105"/>
                  <a:gd name="T32" fmla="*/ 86 w 90"/>
                  <a:gd name="T33" fmla="*/ 101 h 105"/>
                  <a:gd name="T34" fmla="*/ 88 w 90"/>
                  <a:gd name="T35" fmla="*/ 99 h 105"/>
                  <a:gd name="T36" fmla="*/ 89 w 90"/>
                  <a:gd name="T37" fmla="*/ 96 h 105"/>
                  <a:gd name="T38" fmla="*/ 90 w 90"/>
                  <a:gd name="T39" fmla="*/ 93 h 105"/>
                  <a:gd name="T40" fmla="*/ 90 w 90"/>
                  <a:gd name="T41" fmla="*/ 90 h 105"/>
                  <a:gd name="T42" fmla="*/ 90 w 90"/>
                  <a:gd name="T43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15"/>
                    </a:moveTo>
                    <a:lnTo>
                      <a:pt x="90" y="12"/>
                    </a:lnTo>
                    <a:lnTo>
                      <a:pt x="89" y="9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3" name="Freeform 112">
                <a:extLst>
                  <a:ext uri="{FF2B5EF4-FFF2-40B4-BE49-F238E27FC236}">
                    <a16:creationId xmlns:a16="http://schemas.microsoft.com/office/drawing/2014/main" id="{00000000-0008-0000-0000-000071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08113"/>
                <a:ext cx="30163" cy="33338"/>
              </a:xfrm>
              <a:custGeom>
                <a:avLst/>
                <a:gdLst>
                  <a:gd name="T0" fmla="*/ 0 w 91"/>
                  <a:gd name="T1" fmla="*/ 90 h 105"/>
                  <a:gd name="T2" fmla="*/ 1 w 91"/>
                  <a:gd name="T3" fmla="*/ 93 h 105"/>
                  <a:gd name="T4" fmla="*/ 1 w 91"/>
                  <a:gd name="T5" fmla="*/ 95 h 105"/>
                  <a:gd name="T6" fmla="*/ 3 w 91"/>
                  <a:gd name="T7" fmla="*/ 98 h 105"/>
                  <a:gd name="T8" fmla="*/ 4 w 91"/>
                  <a:gd name="T9" fmla="*/ 101 h 105"/>
                  <a:gd name="T10" fmla="*/ 7 w 91"/>
                  <a:gd name="T11" fmla="*/ 103 h 105"/>
                  <a:gd name="T12" fmla="*/ 9 w 91"/>
                  <a:gd name="T13" fmla="*/ 104 h 105"/>
                  <a:gd name="T14" fmla="*/ 13 w 91"/>
                  <a:gd name="T15" fmla="*/ 105 h 105"/>
                  <a:gd name="T16" fmla="*/ 15 w 91"/>
                  <a:gd name="T17" fmla="*/ 105 h 105"/>
                  <a:gd name="T18" fmla="*/ 45 w 91"/>
                  <a:gd name="T19" fmla="*/ 105 h 105"/>
                  <a:gd name="T20" fmla="*/ 91 w 91"/>
                  <a:gd name="T21" fmla="*/ 105 h 105"/>
                  <a:gd name="T22" fmla="*/ 91 w 91"/>
                  <a:gd name="T23" fmla="*/ 0 h 105"/>
                  <a:gd name="T24" fmla="*/ 15 w 91"/>
                  <a:gd name="T25" fmla="*/ 0 h 105"/>
                  <a:gd name="T26" fmla="*/ 13 w 91"/>
                  <a:gd name="T27" fmla="*/ 0 h 105"/>
                  <a:gd name="T28" fmla="*/ 9 w 91"/>
                  <a:gd name="T29" fmla="*/ 1 h 105"/>
                  <a:gd name="T30" fmla="*/ 7 w 91"/>
                  <a:gd name="T31" fmla="*/ 2 h 105"/>
                  <a:gd name="T32" fmla="*/ 4 w 91"/>
                  <a:gd name="T33" fmla="*/ 4 h 105"/>
                  <a:gd name="T34" fmla="*/ 3 w 91"/>
                  <a:gd name="T35" fmla="*/ 6 h 105"/>
                  <a:gd name="T36" fmla="*/ 1 w 91"/>
                  <a:gd name="T37" fmla="*/ 8 h 105"/>
                  <a:gd name="T38" fmla="*/ 1 w 91"/>
                  <a:gd name="T39" fmla="*/ 11 h 105"/>
                  <a:gd name="T40" fmla="*/ 0 w 91"/>
                  <a:gd name="T41" fmla="*/ 15 h 105"/>
                  <a:gd name="T42" fmla="*/ 0 w 91"/>
                  <a:gd name="T43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0" y="90"/>
                    </a:moveTo>
                    <a:lnTo>
                      <a:pt x="1" y="93"/>
                    </a:lnTo>
                    <a:lnTo>
                      <a:pt x="1" y="95"/>
                    </a:lnTo>
                    <a:lnTo>
                      <a:pt x="3" y="98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9" y="104"/>
                    </a:lnTo>
                    <a:lnTo>
                      <a:pt x="13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1" y="105"/>
                    </a:lnTo>
                    <a:lnTo>
                      <a:pt x="91" y="0"/>
                    </a:lnTo>
                    <a:lnTo>
                      <a:pt x="15" y="0"/>
                    </a:lnTo>
                    <a:lnTo>
                      <a:pt x="13" y="0"/>
                    </a:lnTo>
                    <a:lnTo>
                      <a:pt x="9" y="1"/>
                    </a:lnTo>
                    <a:lnTo>
                      <a:pt x="7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8"/>
                    </a:lnTo>
                    <a:lnTo>
                      <a:pt x="1" y="11"/>
                    </a:lnTo>
                    <a:lnTo>
                      <a:pt x="0" y="15"/>
                    </a:lnTo>
                    <a:lnTo>
                      <a:pt x="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4" name="Freeform 113">
                <a:extLst>
                  <a:ext uri="{FF2B5EF4-FFF2-40B4-BE49-F238E27FC236}">
                    <a16:creationId xmlns:a16="http://schemas.microsoft.com/office/drawing/2014/main" id="{00000000-0008-0000-0000-000072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49613" y="1408113"/>
                <a:ext cx="47625" cy="33338"/>
              </a:xfrm>
              <a:custGeom>
                <a:avLst/>
                <a:gdLst>
                  <a:gd name="T0" fmla="*/ 0 w 150"/>
                  <a:gd name="T1" fmla="*/ 105 h 105"/>
                  <a:gd name="T2" fmla="*/ 105 w 150"/>
                  <a:gd name="T3" fmla="*/ 105 h 105"/>
                  <a:gd name="T4" fmla="*/ 150 w 150"/>
                  <a:gd name="T5" fmla="*/ 105 h 105"/>
                  <a:gd name="T6" fmla="*/ 150 w 150"/>
                  <a:gd name="T7" fmla="*/ 0 h 105"/>
                  <a:gd name="T8" fmla="*/ 75 w 150"/>
                  <a:gd name="T9" fmla="*/ 0 h 105"/>
                  <a:gd name="T10" fmla="*/ 0 w 150"/>
                  <a:gd name="T11" fmla="*/ 0 h 105"/>
                  <a:gd name="T12" fmla="*/ 0 w 150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0" y="105"/>
                    </a:move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5" name="Freeform 114">
                <a:extLst>
                  <a:ext uri="{FF2B5EF4-FFF2-40B4-BE49-F238E27FC236}">
                    <a16:creationId xmlns:a16="http://schemas.microsoft.com/office/drawing/2014/main" id="{00000000-0008-0000-0000-000073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6763" y="1408113"/>
                <a:ext cx="28575" cy="33338"/>
              </a:xfrm>
              <a:custGeom>
                <a:avLst/>
                <a:gdLst>
                  <a:gd name="T0" fmla="*/ 0 w 90"/>
                  <a:gd name="T1" fmla="*/ 105 h 105"/>
                  <a:gd name="T2" fmla="*/ 75 w 90"/>
                  <a:gd name="T3" fmla="*/ 105 h 105"/>
                  <a:gd name="T4" fmla="*/ 78 w 90"/>
                  <a:gd name="T5" fmla="*/ 105 h 105"/>
                  <a:gd name="T6" fmla="*/ 82 w 90"/>
                  <a:gd name="T7" fmla="*/ 104 h 105"/>
                  <a:gd name="T8" fmla="*/ 84 w 90"/>
                  <a:gd name="T9" fmla="*/ 103 h 105"/>
                  <a:gd name="T10" fmla="*/ 86 w 90"/>
                  <a:gd name="T11" fmla="*/ 101 h 105"/>
                  <a:gd name="T12" fmla="*/ 88 w 90"/>
                  <a:gd name="T13" fmla="*/ 98 h 105"/>
                  <a:gd name="T14" fmla="*/ 89 w 90"/>
                  <a:gd name="T15" fmla="*/ 95 h 105"/>
                  <a:gd name="T16" fmla="*/ 90 w 90"/>
                  <a:gd name="T17" fmla="*/ 93 h 105"/>
                  <a:gd name="T18" fmla="*/ 90 w 90"/>
                  <a:gd name="T19" fmla="*/ 90 h 105"/>
                  <a:gd name="T20" fmla="*/ 90 w 90"/>
                  <a:gd name="T21" fmla="*/ 15 h 105"/>
                  <a:gd name="T22" fmla="*/ 90 w 90"/>
                  <a:gd name="T23" fmla="*/ 11 h 105"/>
                  <a:gd name="T24" fmla="*/ 89 w 90"/>
                  <a:gd name="T25" fmla="*/ 8 h 105"/>
                  <a:gd name="T26" fmla="*/ 88 w 90"/>
                  <a:gd name="T27" fmla="*/ 6 h 105"/>
                  <a:gd name="T28" fmla="*/ 86 w 90"/>
                  <a:gd name="T29" fmla="*/ 4 h 105"/>
                  <a:gd name="T30" fmla="*/ 84 w 90"/>
                  <a:gd name="T31" fmla="*/ 2 h 105"/>
                  <a:gd name="T32" fmla="*/ 82 w 90"/>
                  <a:gd name="T33" fmla="*/ 1 h 105"/>
                  <a:gd name="T34" fmla="*/ 78 w 90"/>
                  <a:gd name="T35" fmla="*/ 0 h 105"/>
                  <a:gd name="T36" fmla="*/ 75 w 90"/>
                  <a:gd name="T37" fmla="*/ 0 h 105"/>
                  <a:gd name="T38" fmla="*/ 0 w 90"/>
                  <a:gd name="T39" fmla="*/ 0 h 105"/>
                  <a:gd name="T40" fmla="*/ 0 w 90"/>
                  <a:gd name="T4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05"/>
                    </a:moveTo>
                    <a:lnTo>
                      <a:pt x="75" y="105"/>
                    </a:lnTo>
                    <a:lnTo>
                      <a:pt x="78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8"/>
                    </a:lnTo>
                    <a:lnTo>
                      <a:pt x="89" y="95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1"/>
                    </a:lnTo>
                    <a:lnTo>
                      <a:pt x="89" y="8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6" name="Freeform 115">
                <a:extLst>
                  <a:ext uri="{FF2B5EF4-FFF2-40B4-BE49-F238E27FC236}">
                    <a16:creationId xmlns:a16="http://schemas.microsoft.com/office/drawing/2014/main" id="{00000000-0008-0000-0000-000074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560513"/>
                <a:ext cx="28575" cy="33338"/>
              </a:xfrm>
              <a:custGeom>
                <a:avLst/>
                <a:gdLst>
                  <a:gd name="T0" fmla="*/ 90 w 90"/>
                  <a:gd name="T1" fmla="*/ 90 h 105"/>
                  <a:gd name="T2" fmla="*/ 90 w 90"/>
                  <a:gd name="T3" fmla="*/ 15 h 105"/>
                  <a:gd name="T4" fmla="*/ 90 w 90"/>
                  <a:gd name="T5" fmla="*/ 12 h 105"/>
                  <a:gd name="T6" fmla="*/ 89 w 90"/>
                  <a:gd name="T7" fmla="*/ 9 h 105"/>
                  <a:gd name="T8" fmla="*/ 88 w 90"/>
                  <a:gd name="T9" fmla="*/ 7 h 105"/>
                  <a:gd name="T10" fmla="*/ 86 w 90"/>
                  <a:gd name="T11" fmla="*/ 5 h 105"/>
                  <a:gd name="T12" fmla="*/ 84 w 90"/>
                  <a:gd name="T13" fmla="*/ 2 h 105"/>
                  <a:gd name="T14" fmla="*/ 80 w 90"/>
                  <a:gd name="T15" fmla="*/ 1 h 105"/>
                  <a:gd name="T16" fmla="*/ 78 w 90"/>
                  <a:gd name="T17" fmla="*/ 0 h 105"/>
                  <a:gd name="T18" fmla="*/ 75 w 90"/>
                  <a:gd name="T19" fmla="*/ 0 h 105"/>
                  <a:gd name="T20" fmla="*/ 15 w 90"/>
                  <a:gd name="T21" fmla="*/ 0 h 105"/>
                  <a:gd name="T22" fmla="*/ 0 w 90"/>
                  <a:gd name="T23" fmla="*/ 0 h 105"/>
                  <a:gd name="T24" fmla="*/ 0 w 90"/>
                  <a:gd name="T25" fmla="*/ 105 h 105"/>
                  <a:gd name="T26" fmla="*/ 15 w 90"/>
                  <a:gd name="T27" fmla="*/ 105 h 105"/>
                  <a:gd name="T28" fmla="*/ 75 w 90"/>
                  <a:gd name="T29" fmla="*/ 105 h 105"/>
                  <a:gd name="T30" fmla="*/ 78 w 90"/>
                  <a:gd name="T31" fmla="*/ 105 h 105"/>
                  <a:gd name="T32" fmla="*/ 80 w 90"/>
                  <a:gd name="T33" fmla="*/ 104 h 105"/>
                  <a:gd name="T34" fmla="*/ 84 w 90"/>
                  <a:gd name="T35" fmla="*/ 103 h 105"/>
                  <a:gd name="T36" fmla="*/ 86 w 90"/>
                  <a:gd name="T37" fmla="*/ 101 h 105"/>
                  <a:gd name="T38" fmla="*/ 88 w 90"/>
                  <a:gd name="T39" fmla="*/ 99 h 105"/>
                  <a:gd name="T40" fmla="*/ 89 w 90"/>
                  <a:gd name="T41" fmla="*/ 97 h 105"/>
                  <a:gd name="T42" fmla="*/ 90 w 90"/>
                  <a:gd name="T43" fmla="*/ 94 h 105"/>
                  <a:gd name="T44" fmla="*/ 90 w 90"/>
                  <a:gd name="T45" fmla="*/ 90 h 105"/>
                  <a:gd name="T46" fmla="*/ 90 w 90"/>
                  <a:gd name="T47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90" h="105">
                    <a:moveTo>
                      <a:pt x="90" y="90"/>
                    </a:move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0"/>
                    </a:lnTo>
                    <a:lnTo>
                      <a:pt x="9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7" name="Freeform 116">
                <a:extLst>
                  <a:ext uri="{FF2B5EF4-FFF2-40B4-BE49-F238E27FC236}">
                    <a16:creationId xmlns:a16="http://schemas.microsoft.com/office/drawing/2014/main" id="{00000000-0008-0000-0000-000075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5605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15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5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8" name="Freeform 117">
                <a:extLst>
                  <a:ext uri="{FF2B5EF4-FFF2-40B4-BE49-F238E27FC236}">
                    <a16:creationId xmlns:a16="http://schemas.microsoft.com/office/drawing/2014/main" id="{00000000-0008-0000-0000-000076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5 h 105"/>
                  <a:gd name="T12" fmla="*/ 2 w 90"/>
                  <a:gd name="T13" fmla="*/ 7 h 105"/>
                  <a:gd name="T14" fmla="*/ 1 w 90"/>
                  <a:gd name="T15" fmla="*/ 10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4 h 105"/>
                  <a:gd name="T24" fmla="*/ 1 w 90"/>
                  <a:gd name="T25" fmla="*/ 97 h 105"/>
                  <a:gd name="T26" fmla="*/ 2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5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9" name="Freeform 118">
                <a:extLst>
                  <a:ext uri="{FF2B5EF4-FFF2-40B4-BE49-F238E27FC236}">
                    <a16:creationId xmlns:a16="http://schemas.microsoft.com/office/drawing/2014/main" id="{00000000-0008-0000-0000-000077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84313"/>
                <a:ext cx="49213" cy="33338"/>
              </a:xfrm>
              <a:custGeom>
                <a:avLst/>
                <a:gdLst>
                  <a:gd name="T0" fmla="*/ 151 w 151"/>
                  <a:gd name="T1" fmla="*/ 106 h 106"/>
                  <a:gd name="T2" fmla="*/ 151 w 151"/>
                  <a:gd name="T3" fmla="*/ 0 h 106"/>
                  <a:gd name="T4" fmla="*/ 45 w 151"/>
                  <a:gd name="T5" fmla="*/ 0 h 106"/>
                  <a:gd name="T6" fmla="*/ 0 w 151"/>
                  <a:gd name="T7" fmla="*/ 0 h 106"/>
                  <a:gd name="T8" fmla="*/ 0 w 151"/>
                  <a:gd name="T9" fmla="*/ 106 h 106"/>
                  <a:gd name="T10" fmla="*/ 15 w 151"/>
                  <a:gd name="T11" fmla="*/ 106 h 106"/>
                  <a:gd name="T12" fmla="*/ 151 w 151"/>
                  <a:gd name="T13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6">
                    <a:moveTo>
                      <a:pt x="151" y="106"/>
                    </a:move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151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0" name="Freeform 119">
                <a:extLst>
                  <a:ext uri="{FF2B5EF4-FFF2-40B4-BE49-F238E27FC236}">
                    <a16:creationId xmlns:a16="http://schemas.microsoft.com/office/drawing/2014/main" id="{00000000-0008-0000-0000-000078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484313"/>
                <a:ext cx="28575" cy="33338"/>
              </a:xfrm>
              <a:custGeom>
                <a:avLst/>
                <a:gdLst>
                  <a:gd name="T0" fmla="*/ 75 w 90"/>
                  <a:gd name="T1" fmla="*/ 106 h 106"/>
                  <a:gd name="T2" fmla="*/ 78 w 90"/>
                  <a:gd name="T3" fmla="*/ 105 h 106"/>
                  <a:gd name="T4" fmla="*/ 80 w 90"/>
                  <a:gd name="T5" fmla="*/ 104 h 106"/>
                  <a:gd name="T6" fmla="*/ 84 w 90"/>
                  <a:gd name="T7" fmla="*/ 103 h 106"/>
                  <a:gd name="T8" fmla="*/ 86 w 90"/>
                  <a:gd name="T9" fmla="*/ 101 h 106"/>
                  <a:gd name="T10" fmla="*/ 88 w 90"/>
                  <a:gd name="T11" fmla="*/ 99 h 106"/>
                  <a:gd name="T12" fmla="*/ 89 w 90"/>
                  <a:gd name="T13" fmla="*/ 96 h 106"/>
                  <a:gd name="T14" fmla="*/ 90 w 90"/>
                  <a:gd name="T15" fmla="*/ 93 h 106"/>
                  <a:gd name="T16" fmla="*/ 90 w 90"/>
                  <a:gd name="T17" fmla="*/ 91 h 106"/>
                  <a:gd name="T18" fmla="*/ 90 w 90"/>
                  <a:gd name="T19" fmla="*/ 15 h 106"/>
                  <a:gd name="T20" fmla="*/ 90 w 90"/>
                  <a:gd name="T21" fmla="*/ 13 h 106"/>
                  <a:gd name="T22" fmla="*/ 89 w 90"/>
                  <a:gd name="T23" fmla="*/ 10 h 106"/>
                  <a:gd name="T24" fmla="*/ 88 w 90"/>
                  <a:gd name="T25" fmla="*/ 7 h 106"/>
                  <a:gd name="T26" fmla="*/ 86 w 90"/>
                  <a:gd name="T27" fmla="*/ 4 h 106"/>
                  <a:gd name="T28" fmla="*/ 84 w 90"/>
                  <a:gd name="T29" fmla="*/ 3 h 106"/>
                  <a:gd name="T30" fmla="*/ 80 w 90"/>
                  <a:gd name="T31" fmla="*/ 1 h 106"/>
                  <a:gd name="T32" fmla="*/ 78 w 90"/>
                  <a:gd name="T33" fmla="*/ 1 h 106"/>
                  <a:gd name="T34" fmla="*/ 75 w 90"/>
                  <a:gd name="T35" fmla="*/ 0 h 106"/>
                  <a:gd name="T36" fmla="*/ 45 w 90"/>
                  <a:gd name="T37" fmla="*/ 0 h 106"/>
                  <a:gd name="T38" fmla="*/ 0 w 90"/>
                  <a:gd name="T39" fmla="*/ 0 h 106"/>
                  <a:gd name="T40" fmla="*/ 0 w 90"/>
                  <a:gd name="T41" fmla="*/ 106 h 106"/>
                  <a:gd name="T42" fmla="*/ 15 w 90"/>
                  <a:gd name="T43" fmla="*/ 106 h 106"/>
                  <a:gd name="T44" fmla="*/ 75 w 90"/>
                  <a:gd name="T45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6">
                    <a:moveTo>
                      <a:pt x="75" y="106"/>
                    </a:move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3"/>
                    </a:lnTo>
                    <a:lnTo>
                      <a:pt x="80" y="1"/>
                    </a:lnTo>
                    <a:lnTo>
                      <a:pt x="78" y="1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7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1" name="Freeform 120">
                <a:extLst>
                  <a:ext uri="{FF2B5EF4-FFF2-40B4-BE49-F238E27FC236}">
                    <a16:creationId xmlns:a16="http://schemas.microsoft.com/office/drawing/2014/main" id="{00000000-0008-0000-0000-000079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484313"/>
                <a:ext cx="28575" cy="33338"/>
              </a:xfrm>
              <a:custGeom>
                <a:avLst/>
                <a:gdLst>
                  <a:gd name="T0" fmla="*/ 15 w 90"/>
                  <a:gd name="T1" fmla="*/ 106 h 106"/>
                  <a:gd name="T2" fmla="*/ 90 w 90"/>
                  <a:gd name="T3" fmla="*/ 106 h 106"/>
                  <a:gd name="T4" fmla="*/ 90 w 90"/>
                  <a:gd name="T5" fmla="*/ 0 h 106"/>
                  <a:gd name="T6" fmla="*/ 15 w 90"/>
                  <a:gd name="T7" fmla="*/ 0 h 106"/>
                  <a:gd name="T8" fmla="*/ 11 w 90"/>
                  <a:gd name="T9" fmla="*/ 1 h 106"/>
                  <a:gd name="T10" fmla="*/ 9 w 90"/>
                  <a:gd name="T11" fmla="*/ 1 h 106"/>
                  <a:gd name="T12" fmla="*/ 6 w 90"/>
                  <a:gd name="T13" fmla="*/ 3 h 106"/>
                  <a:gd name="T14" fmla="*/ 4 w 90"/>
                  <a:gd name="T15" fmla="*/ 4 h 106"/>
                  <a:gd name="T16" fmla="*/ 2 w 90"/>
                  <a:gd name="T17" fmla="*/ 7 h 106"/>
                  <a:gd name="T18" fmla="*/ 1 w 90"/>
                  <a:gd name="T19" fmla="*/ 10 h 106"/>
                  <a:gd name="T20" fmla="*/ 0 w 90"/>
                  <a:gd name="T21" fmla="*/ 13 h 106"/>
                  <a:gd name="T22" fmla="*/ 0 w 90"/>
                  <a:gd name="T23" fmla="*/ 15 h 106"/>
                  <a:gd name="T24" fmla="*/ 0 w 90"/>
                  <a:gd name="T25" fmla="*/ 90 h 106"/>
                  <a:gd name="T26" fmla="*/ 0 w 90"/>
                  <a:gd name="T27" fmla="*/ 93 h 106"/>
                  <a:gd name="T28" fmla="*/ 1 w 90"/>
                  <a:gd name="T29" fmla="*/ 96 h 106"/>
                  <a:gd name="T30" fmla="*/ 2 w 90"/>
                  <a:gd name="T31" fmla="*/ 99 h 106"/>
                  <a:gd name="T32" fmla="*/ 4 w 90"/>
                  <a:gd name="T33" fmla="*/ 101 h 106"/>
                  <a:gd name="T34" fmla="*/ 6 w 90"/>
                  <a:gd name="T35" fmla="*/ 103 h 106"/>
                  <a:gd name="T36" fmla="*/ 9 w 90"/>
                  <a:gd name="T37" fmla="*/ 104 h 106"/>
                  <a:gd name="T38" fmla="*/ 11 w 90"/>
                  <a:gd name="T39" fmla="*/ 105 h 106"/>
                  <a:gd name="T40" fmla="*/ 15 w 90"/>
                  <a:gd name="T41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15" y="106"/>
                    </a:move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1"/>
                    </a:lnTo>
                    <a:lnTo>
                      <a:pt x="9" y="1"/>
                    </a:lnTo>
                    <a:lnTo>
                      <a:pt x="6" y="3"/>
                    </a:lnTo>
                    <a:lnTo>
                      <a:pt x="4" y="4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2" name="Freeform 121">
                <a:extLst>
                  <a:ext uri="{FF2B5EF4-FFF2-40B4-BE49-F238E27FC236}">
                    <a16:creationId xmlns:a16="http://schemas.microsoft.com/office/drawing/2014/main" id="{00000000-0008-0000-0000-00007A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368425"/>
                <a:ext cx="28575" cy="34925"/>
              </a:xfrm>
              <a:custGeom>
                <a:avLst/>
                <a:gdLst>
                  <a:gd name="T0" fmla="*/ 90 w 90"/>
                  <a:gd name="T1" fmla="*/ 92 h 107"/>
                  <a:gd name="T2" fmla="*/ 90 w 90"/>
                  <a:gd name="T3" fmla="*/ 15 h 107"/>
                  <a:gd name="T4" fmla="*/ 90 w 90"/>
                  <a:gd name="T5" fmla="*/ 13 h 107"/>
                  <a:gd name="T6" fmla="*/ 89 w 90"/>
                  <a:gd name="T7" fmla="*/ 10 h 107"/>
                  <a:gd name="T8" fmla="*/ 88 w 90"/>
                  <a:gd name="T9" fmla="*/ 8 h 107"/>
                  <a:gd name="T10" fmla="*/ 86 w 90"/>
                  <a:gd name="T11" fmla="*/ 6 h 107"/>
                  <a:gd name="T12" fmla="*/ 84 w 90"/>
                  <a:gd name="T13" fmla="*/ 4 h 107"/>
                  <a:gd name="T14" fmla="*/ 80 w 90"/>
                  <a:gd name="T15" fmla="*/ 3 h 107"/>
                  <a:gd name="T16" fmla="*/ 78 w 90"/>
                  <a:gd name="T17" fmla="*/ 2 h 107"/>
                  <a:gd name="T18" fmla="*/ 75 w 90"/>
                  <a:gd name="T19" fmla="*/ 2 h 107"/>
                  <a:gd name="T20" fmla="*/ 0 w 90"/>
                  <a:gd name="T21" fmla="*/ 0 h 107"/>
                  <a:gd name="T22" fmla="*/ 0 w 90"/>
                  <a:gd name="T23" fmla="*/ 107 h 107"/>
                  <a:gd name="T24" fmla="*/ 75 w 90"/>
                  <a:gd name="T25" fmla="*/ 107 h 107"/>
                  <a:gd name="T26" fmla="*/ 78 w 90"/>
                  <a:gd name="T27" fmla="*/ 106 h 107"/>
                  <a:gd name="T28" fmla="*/ 80 w 90"/>
                  <a:gd name="T29" fmla="*/ 106 h 107"/>
                  <a:gd name="T30" fmla="*/ 84 w 90"/>
                  <a:gd name="T31" fmla="*/ 103 h 107"/>
                  <a:gd name="T32" fmla="*/ 86 w 90"/>
                  <a:gd name="T33" fmla="*/ 102 h 107"/>
                  <a:gd name="T34" fmla="*/ 88 w 90"/>
                  <a:gd name="T35" fmla="*/ 100 h 107"/>
                  <a:gd name="T36" fmla="*/ 89 w 90"/>
                  <a:gd name="T37" fmla="*/ 97 h 107"/>
                  <a:gd name="T38" fmla="*/ 90 w 90"/>
                  <a:gd name="T39" fmla="*/ 95 h 107"/>
                  <a:gd name="T40" fmla="*/ 90 w 90"/>
                  <a:gd name="T41" fmla="*/ 92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90" y="92"/>
                    </a:move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8"/>
                    </a:lnTo>
                    <a:lnTo>
                      <a:pt x="86" y="6"/>
                    </a:lnTo>
                    <a:lnTo>
                      <a:pt x="84" y="4"/>
                    </a:lnTo>
                    <a:lnTo>
                      <a:pt x="80" y="3"/>
                    </a:lnTo>
                    <a:lnTo>
                      <a:pt x="78" y="2"/>
                    </a:lnTo>
                    <a:lnTo>
                      <a:pt x="75" y="2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5" y="107"/>
                    </a:lnTo>
                    <a:lnTo>
                      <a:pt x="78" y="106"/>
                    </a:lnTo>
                    <a:lnTo>
                      <a:pt x="80" y="106"/>
                    </a:lnTo>
                    <a:lnTo>
                      <a:pt x="84" y="103"/>
                    </a:lnTo>
                    <a:lnTo>
                      <a:pt x="86" y="102"/>
                    </a:lnTo>
                    <a:lnTo>
                      <a:pt x="88" y="100"/>
                    </a:lnTo>
                    <a:lnTo>
                      <a:pt x="89" y="97"/>
                    </a:lnTo>
                    <a:lnTo>
                      <a:pt x="90" y="95"/>
                    </a:lnTo>
                    <a:lnTo>
                      <a:pt x="90" y="92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3" name="Freeform 122">
                <a:extLst>
                  <a:ext uri="{FF2B5EF4-FFF2-40B4-BE49-F238E27FC236}">
                    <a16:creationId xmlns:a16="http://schemas.microsoft.com/office/drawing/2014/main" id="{00000000-0008-0000-0000-00007B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368425"/>
                <a:ext cx="28575" cy="34925"/>
              </a:xfrm>
              <a:custGeom>
                <a:avLst/>
                <a:gdLst>
                  <a:gd name="T0" fmla="*/ 15 w 90"/>
                  <a:gd name="T1" fmla="*/ 107 h 107"/>
                  <a:gd name="T2" fmla="*/ 90 w 90"/>
                  <a:gd name="T3" fmla="*/ 107 h 107"/>
                  <a:gd name="T4" fmla="*/ 90 w 90"/>
                  <a:gd name="T5" fmla="*/ 0 h 107"/>
                  <a:gd name="T6" fmla="*/ 15 w 90"/>
                  <a:gd name="T7" fmla="*/ 0 h 107"/>
                  <a:gd name="T8" fmla="*/ 11 w 90"/>
                  <a:gd name="T9" fmla="*/ 2 h 107"/>
                  <a:gd name="T10" fmla="*/ 9 w 90"/>
                  <a:gd name="T11" fmla="*/ 3 h 107"/>
                  <a:gd name="T12" fmla="*/ 6 w 90"/>
                  <a:gd name="T13" fmla="*/ 4 h 107"/>
                  <a:gd name="T14" fmla="*/ 4 w 90"/>
                  <a:gd name="T15" fmla="*/ 6 h 107"/>
                  <a:gd name="T16" fmla="*/ 3 w 90"/>
                  <a:gd name="T17" fmla="*/ 8 h 107"/>
                  <a:gd name="T18" fmla="*/ 1 w 90"/>
                  <a:gd name="T19" fmla="*/ 10 h 107"/>
                  <a:gd name="T20" fmla="*/ 0 w 90"/>
                  <a:gd name="T21" fmla="*/ 13 h 107"/>
                  <a:gd name="T22" fmla="*/ 0 w 90"/>
                  <a:gd name="T23" fmla="*/ 17 h 107"/>
                  <a:gd name="T24" fmla="*/ 0 w 90"/>
                  <a:gd name="T25" fmla="*/ 92 h 107"/>
                  <a:gd name="T26" fmla="*/ 0 w 90"/>
                  <a:gd name="T27" fmla="*/ 95 h 107"/>
                  <a:gd name="T28" fmla="*/ 1 w 90"/>
                  <a:gd name="T29" fmla="*/ 97 h 107"/>
                  <a:gd name="T30" fmla="*/ 3 w 90"/>
                  <a:gd name="T31" fmla="*/ 100 h 107"/>
                  <a:gd name="T32" fmla="*/ 4 w 90"/>
                  <a:gd name="T33" fmla="*/ 102 h 107"/>
                  <a:gd name="T34" fmla="*/ 6 w 90"/>
                  <a:gd name="T35" fmla="*/ 103 h 107"/>
                  <a:gd name="T36" fmla="*/ 9 w 90"/>
                  <a:gd name="T37" fmla="*/ 106 h 107"/>
                  <a:gd name="T38" fmla="*/ 11 w 90"/>
                  <a:gd name="T39" fmla="*/ 106 h 107"/>
                  <a:gd name="T40" fmla="*/ 15 w 90"/>
                  <a:gd name="T4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15" y="107"/>
                    </a:moveTo>
                    <a:lnTo>
                      <a:pt x="90" y="107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2"/>
                    </a:lnTo>
                    <a:lnTo>
                      <a:pt x="9" y="3"/>
                    </a:lnTo>
                    <a:lnTo>
                      <a:pt x="6" y="4"/>
                    </a:lnTo>
                    <a:lnTo>
                      <a:pt x="4" y="6"/>
                    </a:lnTo>
                    <a:lnTo>
                      <a:pt x="3" y="8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7"/>
                    </a:lnTo>
                    <a:lnTo>
                      <a:pt x="0" y="92"/>
                    </a:lnTo>
                    <a:lnTo>
                      <a:pt x="0" y="95"/>
                    </a:lnTo>
                    <a:lnTo>
                      <a:pt x="1" y="97"/>
                    </a:lnTo>
                    <a:lnTo>
                      <a:pt x="3" y="100"/>
                    </a:lnTo>
                    <a:lnTo>
                      <a:pt x="4" y="102"/>
                    </a:lnTo>
                    <a:lnTo>
                      <a:pt x="6" y="103"/>
                    </a:lnTo>
                    <a:lnTo>
                      <a:pt x="9" y="106"/>
                    </a:lnTo>
                    <a:lnTo>
                      <a:pt x="11" y="106"/>
                    </a:lnTo>
                    <a:lnTo>
                      <a:pt x="15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4" name="Freeform 123">
                <a:extLst>
                  <a:ext uri="{FF2B5EF4-FFF2-40B4-BE49-F238E27FC236}">
                    <a16:creationId xmlns:a16="http://schemas.microsoft.com/office/drawing/2014/main" id="{00000000-0008-0000-0000-00007C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368425"/>
                <a:ext cx="49213" cy="34925"/>
              </a:xfrm>
              <a:custGeom>
                <a:avLst/>
                <a:gdLst>
                  <a:gd name="T0" fmla="*/ 151 w 151"/>
                  <a:gd name="T1" fmla="*/ 107 h 107"/>
                  <a:gd name="T2" fmla="*/ 151 w 151"/>
                  <a:gd name="T3" fmla="*/ 0 h 107"/>
                  <a:gd name="T4" fmla="*/ 0 w 151"/>
                  <a:gd name="T5" fmla="*/ 0 h 107"/>
                  <a:gd name="T6" fmla="*/ 0 w 151"/>
                  <a:gd name="T7" fmla="*/ 107 h 107"/>
                  <a:gd name="T8" fmla="*/ 76 w 151"/>
                  <a:gd name="T9" fmla="*/ 107 h 107"/>
                  <a:gd name="T10" fmla="*/ 151 w 151"/>
                  <a:gd name="T1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7">
                    <a:moveTo>
                      <a:pt x="151" y="107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6" y="107"/>
                    </a:lnTo>
                    <a:lnTo>
                      <a:pt x="151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5" name="Freeform 124">
                <a:extLst>
                  <a:ext uri="{FF2B5EF4-FFF2-40B4-BE49-F238E27FC236}">
                    <a16:creationId xmlns:a16="http://schemas.microsoft.com/office/drawing/2014/main" id="{00000000-0008-0000-0000-00007D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98613"/>
                <a:ext cx="28575" cy="33338"/>
              </a:xfrm>
              <a:custGeom>
                <a:avLst/>
                <a:gdLst>
                  <a:gd name="T0" fmla="*/ 75 w 91"/>
                  <a:gd name="T1" fmla="*/ 0 h 106"/>
                  <a:gd name="T2" fmla="*/ 45 w 91"/>
                  <a:gd name="T3" fmla="*/ 0 h 106"/>
                  <a:gd name="T4" fmla="*/ 0 w 91"/>
                  <a:gd name="T5" fmla="*/ 0 h 106"/>
                  <a:gd name="T6" fmla="*/ 0 w 91"/>
                  <a:gd name="T7" fmla="*/ 106 h 106"/>
                  <a:gd name="T8" fmla="*/ 75 w 91"/>
                  <a:gd name="T9" fmla="*/ 106 h 106"/>
                  <a:gd name="T10" fmla="*/ 79 w 91"/>
                  <a:gd name="T11" fmla="*/ 106 h 106"/>
                  <a:gd name="T12" fmla="*/ 81 w 91"/>
                  <a:gd name="T13" fmla="*/ 104 h 106"/>
                  <a:gd name="T14" fmla="*/ 84 w 91"/>
                  <a:gd name="T15" fmla="*/ 103 h 106"/>
                  <a:gd name="T16" fmla="*/ 86 w 91"/>
                  <a:gd name="T17" fmla="*/ 101 h 106"/>
                  <a:gd name="T18" fmla="*/ 88 w 91"/>
                  <a:gd name="T19" fmla="*/ 99 h 106"/>
                  <a:gd name="T20" fmla="*/ 89 w 91"/>
                  <a:gd name="T21" fmla="*/ 97 h 106"/>
                  <a:gd name="T22" fmla="*/ 91 w 91"/>
                  <a:gd name="T23" fmla="*/ 94 h 106"/>
                  <a:gd name="T24" fmla="*/ 91 w 91"/>
                  <a:gd name="T25" fmla="*/ 91 h 106"/>
                  <a:gd name="T26" fmla="*/ 91 w 91"/>
                  <a:gd name="T27" fmla="*/ 15 h 106"/>
                  <a:gd name="T28" fmla="*/ 91 w 91"/>
                  <a:gd name="T29" fmla="*/ 12 h 106"/>
                  <a:gd name="T30" fmla="*/ 89 w 91"/>
                  <a:gd name="T31" fmla="*/ 10 h 106"/>
                  <a:gd name="T32" fmla="*/ 88 w 91"/>
                  <a:gd name="T33" fmla="*/ 7 h 106"/>
                  <a:gd name="T34" fmla="*/ 86 w 91"/>
                  <a:gd name="T35" fmla="*/ 5 h 106"/>
                  <a:gd name="T36" fmla="*/ 84 w 91"/>
                  <a:gd name="T37" fmla="*/ 4 h 106"/>
                  <a:gd name="T38" fmla="*/ 81 w 91"/>
                  <a:gd name="T39" fmla="*/ 2 h 106"/>
                  <a:gd name="T40" fmla="*/ 79 w 91"/>
                  <a:gd name="T41" fmla="*/ 2 h 106"/>
                  <a:gd name="T42" fmla="*/ 75 w 91"/>
                  <a:gd name="T43" fmla="*/ 0 h 106"/>
                  <a:gd name="T44" fmla="*/ 75 w 91"/>
                  <a:gd name="T45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1" h="106">
                    <a:moveTo>
                      <a:pt x="75" y="0"/>
                    </a:move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9" y="106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1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1" y="2"/>
                    </a:lnTo>
                    <a:lnTo>
                      <a:pt x="79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6" name="Freeform 125">
                <a:extLst>
                  <a:ext uri="{FF2B5EF4-FFF2-40B4-BE49-F238E27FC236}">
                    <a16:creationId xmlns:a16="http://schemas.microsoft.com/office/drawing/2014/main" id="{00000000-0008-0000-0000-00007E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98613"/>
                <a:ext cx="28575" cy="33338"/>
              </a:xfrm>
              <a:custGeom>
                <a:avLst/>
                <a:gdLst>
                  <a:gd name="T0" fmla="*/ 0 w 90"/>
                  <a:gd name="T1" fmla="*/ 15 h 106"/>
                  <a:gd name="T2" fmla="*/ 0 w 90"/>
                  <a:gd name="T3" fmla="*/ 91 h 106"/>
                  <a:gd name="T4" fmla="*/ 0 w 90"/>
                  <a:gd name="T5" fmla="*/ 94 h 106"/>
                  <a:gd name="T6" fmla="*/ 1 w 90"/>
                  <a:gd name="T7" fmla="*/ 97 h 106"/>
                  <a:gd name="T8" fmla="*/ 3 w 90"/>
                  <a:gd name="T9" fmla="*/ 99 h 106"/>
                  <a:gd name="T10" fmla="*/ 4 w 90"/>
                  <a:gd name="T11" fmla="*/ 101 h 106"/>
                  <a:gd name="T12" fmla="*/ 6 w 90"/>
                  <a:gd name="T13" fmla="*/ 103 h 106"/>
                  <a:gd name="T14" fmla="*/ 10 w 90"/>
                  <a:gd name="T15" fmla="*/ 104 h 106"/>
                  <a:gd name="T16" fmla="*/ 12 w 90"/>
                  <a:gd name="T17" fmla="*/ 106 h 106"/>
                  <a:gd name="T18" fmla="*/ 15 w 90"/>
                  <a:gd name="T19" fmla="*/ 106 h 106"/>
                  <a:gd name="T20" fmla="*/ 90 w 90"/>
                  <a:gd name="T21" fmla="*/ 106 h 106"/>
                  <a:gd name="T22" fmla="*/ 90 w 90"/>
                  <a:gd name="T23" fmla="*/ 0 h 106"/>
                  <a:gd name="T24" fmla="*/ 15 w 90"/>
                  <a:gd name="T25" fmla="*/ 0 h 106"/>
                  <a:gd name="T26" fmla="*/ 12 w 90"/>
                  <a:gd name="T27" fmla="*/ 0 h 106"/>
                  <a:gd name="T28" fmla="*/ 10 w 90"/>
                  <a:gd name="T29" fmla="*/ 2 h 106"/>
                  <a:gd name="T30" fmla="*/ 6 w 90"/>
                  <a:gd name="T31" fmla="*/ 4 h 106"/>
                  <a:gd name="T32" fmla="*/ 4 w 90"/>
                  <a:gd name="T33" fmla="*/ 5 h 106"/>
                  <a:gd name="T34" fmla="*/ 3 w 90"/>
                  <a:gd name="T35" fmla="*/ 7 h 106"/>
                  <a:gd name="T36" fmla="*/ 1 w 90"/>
                  <a:gd name="T37" fmla="*/ 10 h 106"/>
                  <a:gd name="T38" fmla="*/ 0 w 90"/>
                  <a:gd name="T39" fmla="*/ 12 h 106"/>
                  <a:gd name="T40" fmla="*/ 0 w 90"/>
                  <a:gd name="T41" fmla="*/ 15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0" y="15"/>
                    </a:move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10" y="104"/>
                    </a:lnTo>
                    <a:lnTo>
                      <a:pt x="12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7" name="Freeform 126">
                <a:extLst>
                  <a:ext uri="{FF2B5EF4-FFF2-40B4-BE49-F238E27FC236}">
                    <a16:creationId xmlns:a16="http://schemas.microsoft.com/office/drawing/2014/main" id="{00000000-0008-0000-0000-00007F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98613"/>
                <a:ext cx="47625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45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8" name="Freeform 127">
                <a:extLst>
                  <a:ext uri="{FF2B5EF4-FFF2-40B4-BE49-F238E27FC236}">
                    <a16:creationId xmlns:a16="http://schemas.microsoft.com/office/drawing/2014/main" id="{00000000-0008-0000-0000-000080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73438" y="1560513"/>
                <a:ext cx="47625" cy="33338"/>
              </a:xfrm>
              <a:custGeom>
                <a:avLst/>
                <a:gdLst>
                  <a:gd name="T0" fmla="*/ 150 w 150"/>
                  <a:gd name="T1" fmla="*/ 0 h 105"/>
                  <a:gd name="T2" fmla="*/ 105 w 150"/>
                  <a:gd name="T3" fmla="*/ 0 h 105"/>
                  <a:gd name="T4" fmla="*/ 0 w 150"/>
                  <a:gd name="T5" fmla="*/ 0 h 105"/>
                  <a:gd name="T6" fmla="*/ 0 w 150"/>
                  <a:gd name="T7" fmla="*/ 105 h 105"/>
                  <a:gd name="T8" fmla="*/ 105 w 150"/>
                  <a:gd name="T9" fmla="*/ 105 h 105"/>
                  <a:gd name="T10" fmla="*/ 150 w 150"/>
                  <a:gd name="T11" fmla="*/ 105 h 105"/>
                  <a:gd name="T12" fmla="*/ 150 w 150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150" y="0"/>
                    </a:moveTo>
                    <a:lnTo>
                      <a:pt x="10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9" name="Freeform 128">
                <a:extLst>
                  <a:ext uri="{FF2B5EF4-FFF2-40B4-BE49-F238E27FC236}">
                    <a16:creationId xmlns:a16="http://schemas.microsoft.com/office/drawing/2014/main" id="{00000000-0008-0000-0000-000081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35338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45 w 90"/>
                  <a:gd name="T3" fmla="*/ 0 h 105"/>
                  <a:gd name="T4" fmla="*/ 15 w 90"/>
                  <a:gd name="T5" fmla="*/ 0 h 105"/>
                  <a:gd name="T6" fmla="*/ 12 w 90"/>
                  <a:gd name="T7" fmla="*/ 0 h 105"/>
                  <a:gd name="T8" fmla="*/ 10 w 90"/>
                  <a:gd name="T9" fmla="*/ 1 h 105"/>
                  <a:gd name="T10" fmla="*/ 7 w 90"/>
                  <a:gd name="T11" fmla="*/ 2 h 105"/>
                  <a:gd name="T12" fmla="*/ 4 w 90"/>
                  <a:gd name="T13" fmla="*/ 5 h 105"/>
                  <a:gd name="T14" fmla="*/ 3 w 90"/>
                  <a:gd name="T15" fmla="*/ 7 h 105"/>
                  <a:gd name="T16" fmla="*/ 1 w 90"/>
                  <a:gd name="T17" fmla="*/ 10 h 105"/>
                  <a:gd name="T18" fmla="*/ 1 w 90"/>
                  <a:gd name="T19" fmla="*/ 12 h 105"/>
                  <a:gd name="T20" fmla="*/ 0 w 90"/>
                  <a:gd name="T21" fmla="*/ 15 h 105"/>
                  <a:gd name="T22" fmla="*/ 0 w 90"/>
                  <a:gd name="T23" fmla="*/ 90 h 105"/>
                  <a:gd name="T24" fmla="*/ 1 w 90"/>
                  <a:gd name="T25" fmla="*/ 94 h 105"/>
                  <a:gd name="T26" fmla="*/ 1 w 90"/>
                  <a:gd name="T27" fmla="*/ 97 h 105"/>
                  <a:gd name="T28" fmla="*/ 3 w 90"/>
                  <a:gd name="T29" fmla="*/ 99 h 105"/>
                  <a:gd name="T30" fmla="*/ 4 w 90"/>
                  <a:gd name="T31" fmla="*/ 101 h 105"/>
                  <a:gd name="T32" fmla="*/ 7 w 90"/>
                  <a:gd name="T33" fmla="*/ 103 h 105"/>
                  <a:gd name="T34" fmla="*/ 10 w 90"/>
                  <a:gd name="T35" fmla="*/ 104 h 105"/>
                  <a:gd name="T36" fmla="*/ 12 w 90"/>
                  <a:gd name="T37" fmla="*/ 105 h 105"/>
                  <a:gd name="T38" fmla="*/ 15 w 90"/>
                  <a:gd name="T39" fmla="*/ 105 h 105"/>
                  <a:gd name="T40" fmla="*/ 45 w 90"/>
                  <a:gd name="T41" fmla="*/ 105 h 105"/>
                  <a:gd name="T42" fmla="*/ 90 w 90"/>
                  <a:gd name="T43" fmla="*/ 105 h 105"/>
                  <a:gd name="T44" fmla="*/ 90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45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7" y="2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1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1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30" name="Freeform 129">
                <a:extLst>
                  <a:ext uri="{FF2B5EF4-FFF2-40B4-BE49-F238E27FC236}">
                    <a16:creationId xmlns:a16="http://schemas.microsoft.com/office/drawing/2014/main" id="{00000000-0008-0000-0000-000082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30588" y="1560513"/>
                <a:ext cx="28575" cy="33338"/>
              </a:xfrm>
              <a:custGeom>
                <a:avLst/>
                <a:gdLst>
                  <a:gd name="T0" fmla="*/ 76 w 91"/>
                  <a:gd name="T1" fmla="*/ 0 h 105"/>
                  <a:gd name="T2" fmla="*/ 0 w 91"/>
                  <a:gd name="T3" fmla="*/ 0 h 105"/>
                  <a:gd name="T4" fmla="*/ 0 w 91"/>
                  <a:gd name="T5" fmla="*/ 105 h 105"/>
                  <a:gd name="T6" fmla="*/ 76 w 91"/>
                  <a:gd name="T7" fmla="*/ 105 h 105"/>
                  <a:gd name="T8" fmla="*/ 79 w 91"/>
                  <a:gd name="T9" fmla="*/ 105 h 105"/>
                  <a:gd name="T10" fmla="*/ 82 w 91"/>
                  <a:gd name="T11" fmla="*/ 104 h 105"/>
                  <a:gd name="T12" fmla="*/ 84 w 91"/>
                  <a:gd name="T13" fmla="*/ 103 h 105"/>
                  <a:gd name="T14" fmla="*/ 86 w 91"/>
                  <a:gd name="T15" fmla="*/ 101 h 105"/>
                  <a:gd name="T16" fmla="*/ 88 w 91"/>
                  <a:gd name="T17" fmla="*/ 99 h 105"/>
                  <a:gd name="T18" fmla="*/ 89 w 91"/>
                  <a:gd name="T19" fmla="*/ 97 h 105"/>
                  <a:gd name="T20" fmla="*/ 91 w 91"/>
                  <a:gd name="T21" fmla="*/ 94 h 105"/>
                  <a:gd name="T22" fmla="*/ 91 w 91"/>
                  <a:gd name="T23" fmla="*/ 90 h 105"/>
                  <a:gd name="T24" fmla="*/ 91 w 91"/>
                  <a:gd name="T25" fmla="*/ 15 h 105"/>
                  <a:gd name="T26" fmla="*/ 91 w 91"/>
                  <a:gd name="T27" fmla="*/ 12 h 105"/>
                  <a:gd name="T28" fmla="*/ 89 w 91"/>
                  <a:gd name="T29" fmla="*/ 9 h 105"/>
                  <a:gd name="T30" fmla="*/ 88 w 91"/>
                  <a:gd name="T31" fmla="*/ 7 h 105"/>
                  <a:gd name="T32" fmla="*/ 86 w 91"/>
                  <a:gd name="T33" fmla="*/ 5 h 105"/>
                  <a:gd name="T34" fmla="*/ 84 w 91"/>
                  <a:gd name="T35" fmla="*/ 2 h 105"/>
                  <a:gd name="T36" fmla="*/ 82 w 91"/>
                  <a:gd name="T37" fmla="*/ 1 h 105"/>
                  <a:gd name="T38" fmla="*/ 79 w 91"/>
                  <a:gd name="T39" fmla="*/ 0 h 105"/>
                  <a:gd name="T40" fmla="*/ 76 w 91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1" h="105">
                    <a:moveTo>
                      <a:pt x="76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6" y="105"/>
                    </a:lnTo>
                    <a:lnTo>
                      <a:pt x="79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9" y="0"/>
                    </a:lnTo>
                    <a:lnTo>
                      <a:pt x="76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31" name="Freeform 130">
                <a:extLst>
                  <a:ext uri="{FF2B5EF4-FFF2-40B4-BE49-F238E27FC236}">
                    <a16:creationId xmlns:a16="http://schemas.microsoft.com/office/drawing/2014/main" id="{00000000-0008-0000-0000-000083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22413"/>
                <a:ext cx="28575" cy="33338"/>
              </a:xfrm>
              <a:custGeom>
                <a:avLst/>
                <a:gdLst>
                  <a:gd name="T0" fmla="*/ 75 w 91"/>
                  <a:gd name="T1" fmla="*/ 105 h 105"/>
                  <a:gd name="T2" fmla="*/ 79 w 91"/>
                  <a:gd name="T3" fmla="*/ 105 h 105"/>
                  <a:gd name="T4" fmla="*/ 81 w 91"/>
                  <a:gd name="T5" fmla="*/ 104 h 105"/>
                  <a:gd name="T6" fmla="*/ 84 w 91"/>
                  <a:gd name="T7" fmla="*/ 102 h 105"/>
                  <a:gd name="T8" fmla="*/ 86 w 91"/>
                  <a:gd name="T9" fmla="*/ 101 h 105"/>
                  <a:gd name="T10" fmla="*/ 88 w 91"/>
                  <a:gd name="T11" fmla="*/ 99 h 105"/>
                  <a:gd name="T12" fmla="*/ 89 w 91"/>
                  <a:gd name="T13" fmla="*/ 96 h 105"/>
                  <a:gd name="T14" fmla="*/ 91 w 91"/>
                  <a:gd name="T15" fmla="*/ 93 h 105"/>
                  <a:gd name="T16" fmla="*/ 91 w 91"/>
                  <a:gd name="T17" fmla="*/ 90 h 105"/>
                  <a:gd name="T18" fmla="*/ 91 w 91"/>
                  <a:gd name="T19" fmla="*/ 15 h 105"/>
                  <a:gd name="T20" fmla="*/ 91 w 91"/>
                  <a:gd name="T21" fmla="*/ 12 h 105"/>
                  <a:gd name="T22" fmla="*/ 89 w 91"/>
                  <a:gd name="T23" fmla="*/ 9 h 105"/>
                  <a:gd name="T24" fmla="*/ 88 w 91"/>
                  <a:gd name="T25" fmla="*/ 7 h 105"/>
                  <a:gd name="T26" fmla="*/ 86 w 91"/>
                  <a:gd name="T27" fmla="*/ 4 h 105"/>
                  <a:gd name="T28" fmla="*/ 84 w 91"/>
                  <a:gd name="T29" fmla="*/ 2 h 105"/>
                  <a:gd name="T30" fmla="*/ 81 w 91"/>
                  <a:gd name="T31" fmla="*/ 1 h 105"/>
                  <a:gd name="T32" fmla="*/ 79 w 91"/>
                  <a:gd name="T33" fmla="*/ 0 h 105"/>
                  <a:gd name="T34" fmla="*/ 75 w 91"/>
                  <a:gd name="T35" fmla="*/ 0 h 105"/>
                  <a:gd name="T36" fmla="*/ 0 w 91"/>
                  <a:gd name="T37" fmla="*/ 0 h 105"/>
                  <a:gd name="T38" fmla="*/ 0 w 91"/>
                  <a:gd name="T39" fmla="*/ 105 h 105"/>
                  <a:gd name="T40" fmla="*/ 45 w 91"/>
                  <a:gd name="T41" fmla="*/ 105 h 105"/>
                  <a:gd name="T42" fmla="*/ 75 w 91"/>
                  <a:gd name="T4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75" y="105"/>
                    </a:moveTo>
                    <a:lnTo>
                      <a:pt x="79" y="105"/>
                    </a:lnTo>
                    <a:lnTo>
                      <a:pt x="81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1" y="93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9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75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32" name="Freeform 131">
                <a:extLst>
                  <a:ext uri="{FF2B5EF4-FFF2-40B4-BE49-F238E27FC236}">
                    <a16:creationId xmlns:a16="http://schemas.microsoft.com/office/drawing/2014/main" id="{00000000-0008-0000-0000-000084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22413"/>
                <a:ext cx="47625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45 w 151"/>
                  <a:gd name="T9" fmla="*/ 105 h 105"/>
                  <a:gd name="T10" fmla="*/ 151 w 151"/>
                  <a:gd name="T1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33" name="Freeform 132">
                <a:extLst>
                  <a:ext uri="{FF2B5EF4-FFF2-40B4-BE49-F238E27FC236}">
                    <a16:creationId xmlns:a16="http://schemas.microsoft.com/office/drawing/2014/main" id="{00000000-0008-0000-0000-000085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22413"/>
                <a:ext cx="28575" cy="33338"/>
              </a:xfrm>
              <a:custGeom>
                <a:avLst/>
                <a:gdLst>
                  <a:gd name="T0" fmla="*/ 0 w 90"/>
                  <a:gd name="T1" fmla="*/ 15 h 105"/>
                  <a:gd name="T2" fmla="*/ 0 w 90"/>
                  <a:gd name="T3" fmla="*/ 90 h 105"/>
                  <a:gd name="T4" fmla="*/ 0 w 90"/>
                  <a:gd name="T5" fmla="*/ 93 h 105"/>
                  <a:gd name="T6" fmla="*/ 1 w 90"/>
                  <a:gd name="T7" fmla="*/ 96 h 105"/>
                  <a:gd name="T8" fmla="*/ 3 w 90"/>
                  <a:gd name="T9" fmla="*/ 99 h 105"/>
                  <a:gd name="T10" fmla="*/ 4 w 90"/>
                  <a:gd name="T11" fmla="*/ 101 h 105"/>
                  <a:gd name="T12" fmla="*/ 6 w 90"/>
                  <a:gd name="T13" fmla="*/ 102 h 105"/>
                  <a:gd name="T14" fmla="*/ 10 w 90"/>
                  <a:gd name="T15" fmla="*/ 104 h 105"/>
                  <a:gd name="T16" fmla="*/ 12 w 90"/>
                  <a:gd name="T17" fmla="*/ 105 h 105"/>
                  <a:gd name="T18" fmla="*/ 15 w 90"/>
                  <a:gd name="T19" fmla="*/ 105 h 105"/>
                  <a:gd name="T20" fmla="*/ 90 w 90"/>
                  <a:gd name="T21" fmla="*/ 105 h 105"/>
                  <a:gd name="T22" fmla="*/ 90 w 90"/>
                  <a:gd name="T23" fmla="*/ 0 h 105"/>
                  <a:gd name="T24" fmla="*/ 15 w 90"/>
                  <a:gd name="T25" fmla="*/ 0 h 105"/>
                  <a:gd name="T26" fmla="*/ 12 w 90"/>
                  <a:gd name="T27" fmla="*/ 0 h 105"/>
                  <a:gd name="T28" fmla="*/ 10 w 90"/>
                  <a:gd name="T29" fmla="*/ 1 h 105"/>
                  <a:gd name="T30" fmla="*/ 6 w 90"/>
                  <a:gd name="T31" fmla="*/ 2 h 105"/>
                  <a:gd name="T32" fmla="*/ 4 w 90"/>
                  <a:gd name="T33" fmla="*/ 4 h 105"/>
                  <a:gd name="T34" fmla="*/ 3 w 90"/>
                  <a:gd name="T35" fmla="*/ 7 h 105"/>
                  <a:gd name="T36" fmla="*/ 1 w 90"/>
                  <a:gd name="T37" fmla="*/ 9 h 105"/>
                  <a:gd name="T38" fmla="*/ 0 w 90"/>
                  <a:gd name="T39" fmla="*/ 12 h 105"/>
                  <a:gd name="T40" fmla="*/ 0 w 90"/>
                  <a:gd name="T41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5"/>
                    </a:move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134" name="Group 133">
            <a:extLst>
              <a:ext uri="{FF2B5EF4-FFF2-40B4-BE49-F238E27FC236}">
                <a16:creationId xmlns:a16="http://schemas.microsoft.com/office/drawing/2014/main" id="{00000000-0008-0000-0000-000086000000}"/>
              </a:ext>
            </a:extLst>
          </xdr:cNvPr>
          <xdr:cNvGrpSpPr/>
        </xdr:nvGrpSpPr>
        <xdr:grpSpPr>
          <a:xfrm>
            <a:off x="4203247" y="14459840"/>
            <a:ext cx="664028" cy="559724"/>
            <a:chOff x="5767387" y="1339746"/>
            <a:chExt cx="657225" cy="559724"/>
          </a:xfrm>
        </xdr:grpSpPr>
        <xdr:sp macro="" textlink="">
          <xdr:nvSpPr>
            <xdr:cNvPr id="135" name="Oval 134">
              <a:extLst>
                <a:ext uri="{FF2B5EF4-FFF2-40B4-BE49-F238E27FC236}">
                  <a16:creationId xmlns:a16="http://schemas.microsoft.com/office/drawing/2014/main" id="{00000000-0008-0000-0000-000087000000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/>
          </xdr:nvSpPr>
          <xdr:spPr>
            <a:xfrm>
              <a:off x="5767387" y="1339746"/>
              <a:ext cx="657225" cy="559724"/>
            </a:xfrm>
            <a:prstGeom prst="ellipse">
              <a:avLst/>
            </a:prstGeom>
            <a:solidFill>
              <a:srgbClr val="00206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136" name="Group 135" descr="This is an icon of a cash register.">
              <a:extLst>
                <a:ext uri="{FF2B5EF4-FFF2-40B4-BE49-F238E27FC236}">
                  <a16:creationId xmlns:a16="http://schemas.microsoft.com/office/drawing/2014/main" id="{00000000-0008-0000-0000-000088000000}"/>
                </a:ext>
              </a:extLst>
            </xdr:cNvPr>
            <xdr:cNvGrpSpPr/>
          </xdr:nvGrpSpPr>
          <xdr:grpSpPr>
            <a:xfrm>
              <a:off x="5952331" y="1427188"/>
              <a:ext cx="287338" cy="287338"/>
              <a:chOff x="304800" y="771525"/>
              <a:chExt cx="287338" cy="287338"/>
            </a:xfrm>
            <a:solidFill>
              <a:schemeClr val="bg1"/>
            </a:solidFill>
          </xdr:grpSpPr>
          <xdr:sp macro="" textlink="">
            <xdr:nvSpPr>
              <xdr:cNvPr id="137" name="Freeform 136">
                <a:extLst>
                  <a:ext uri="{FF2B5EF4-FFF2-40B4-BE49-F238E27FC236}">
                    <a16:creationId xmlns:a16="http://schemas.microsoft.com/office/drawing/2014/main" id="{00000000-0008-0000-0000-000089000000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6388" y="923925"/>
                <a:ext cx="284163" cy="68263"/>
              </a:xfrm>
              <a:custGeom>
                <a:avLst/>
                <a:gdLst>
                  <a:gd name="T0" fmla="*/ 694 w 895"/>
                  <a:gd name="T1" fmla="*/ 159 h 211"/>
                  <a:gd name="T2" fmla="*/ 657 w 895"/>
                  <a:gd name="T3" fmla="*/ 159 h 211"/>
                  <a:gd name="T4" fmla="*/ 657 w 895"/>
                  <a:gd name="T5" fmla="*/ 122 h 211"/>
                  <a:gd name="T6" fmla="*/ 694 w 895"/>
                  <a:gd name="T7" fmla="*/ 122 h 211"/>
                  <a:gd name="T8" fmla="*/ 694 w 895"/>
                  <a:gd name="T9" fmla="*/ 159 h 211"/>
                  <a:gd name="T10" fmla="*/ 637 w 895"/>
                  <a:gd name="T11" fmla="*/ 103 h 211"/>
                  <a:gd name="T12" fmla="*/ 600 w 895"/>
                  <a:gd name="T13" fmla="*/ 103 h 211"/>
                  <a:gd name="T14" fmla="*/ 600 w 895"/>
                  <a:gd name="T15" fmla="*/ 65 h 211"/>
                  <a:gd name="T16" fmla="*/ 637 w 895"/>
                  <a:gd name="T17" fmla="*/ 65 h 211"/>
                  <a:gd name="T18" fmla="*/ 637 w 895"/>
                  <a:gd name="T19" fmla="*/ 103 h 211"/>
                  <a:gd name="T20" fmla="*/ 581 w 895"/>
                  <a:gd name="T21" fmla="*/ 159 h 211"/>
                  <a:gd name="T22" fmla="*/ 543 w 895"/>
                  <a:gd name="T23" fmla="*/ 159 h 211"/>
                  <a:gd name="T24" fmla="*/ 543 w 895"/>
                  <a:gd name="T25" fmla="*/ 122 h 211"/>
                  <a:gd name="T26" fmla="*/ 581 w 895"/>
                  <a:gd name="T27" fmla="*/ 122 h 211"/>
                  <a:gd name="T28" fmla="*/ 581 w 895"/>
                  <a:gd name="T29" fmla="*/ 159 h 211"/>
                  <a:gd name="T30" fmla="*/ 524 w 895"/>
                  <a:gd name="T31" fmla="*/ 103 h 211"/>
                  <a:gd name="T32" fmla="*/ 485 w 895"/>
                  <a:gd name="T33" fmla="*/ 103 h 211"/>
                  <a:gd name="T34" fmla="*/ 485 w 895"/>
                  <a:gd name="T35" fmla="*/ 65 h 211"/>
                  <a:gd name="T36" fmla="*/ 524 w 895"/>
                  <a:gd name="T37" fmla="*/ 65 h 211"/>
                  <a:gd name="T38" fmla="*/ 524 w 895"/>
                  <a:gd name="T39" fmla="*/ 103 h 211"/>
                  <a:gd name="T40" fmla="*/ 467 w 895"/>
                  <a:gd name="T41" fmla="*/ 159 h 211"/>
                  <a:gd name="T42" fmla="*/ 428 w 895"/>
                  <a:gd name="T43" fmla="*/ 159 h 211"/>
                  <a:gd name="T44" fmla="*/ 428 w 895"/>
                  <a:gd name="T45" fmla="*/ 122 h 211"/>
                  <a:gd name="T46" fmla="*/ 467 w 895"/>
                  <a:gd name="T47" fmla="*/ 122 h 211"/>
                  <a:gd name="T48" fmla="*/ 467 w 895"/>
                  <a:gd name="T49" fmla="*/ 159 h 211"/>
                  <a:gd name="T50" fmla="*/ 410 w 895"/>
                  <a:gd name="T51" fmla="*/ 103 h 211"/>
                  <a:gd name="T52" fmla="*/ 371 w 895"/>
                  <a:gd name="T53" fmla="*/ 103 h 211"/>
                  <a:gd name="T54" fmla="*/ 371 w 895"/>
                  <a:gd name="T55" fmla="*/ 65 h 211"/>
                  <a:gd name="T56" fmla="*/ 410 w 895"/>
                  <a:gd name="T57" fmla="*/ 65 h 211"/>
                  <a:gd name="T58" fmla="*/ 410 w 895"/>
                  <a:gd name="T59" fmla="*/ 103 h 211"/>
                  <a:gd name="T60" fmla="*/ 353 w 895"/>
                  <a:gd name="T61" fmla="*/ 159 h 211"/>
                  <a:gd name="T62" fmla="*/ 315 w 895"/>
                  <a:gd name="T63" fmla="*/ 159 h 211"/>
                  <a:gd name="T64" fmla="*/ 315 w 895"/>
                  <a:gd name="T65" fmla="*/ 122 h 211"/>
                  <a:gd name="T66" fmla="*/ 353 w 895"/>
                  <a:gd name="T67" fmla="*/ 122 h 211"/>
                  <a:gd name="T68" fmla="*/ 353 w 895"/>
                  <a:gd name="T69" fmla="*/ 159 h 211"/>
                  <a:gd name="T70" fmla="*/ 295 w 895"/>
                  <a:gd name="T71" fmla="*/ 103 h 211"/>
                  <a:gd name="T72" fmla="*/ 258 w 895"/>
                  <a:gd name="T73" fmla="*/ 103 h 211"/>
                  <a:gd name="T74" fmla="*/ 258 w 895"/>
                  <a:gd name="T75" fmla="*/ 65 h 211"/>
                  <a:gd name="T76" fmla="*/ 295 w 895"/>
                  <a:gd name="T77" fmla="*/ 65 h 211"/>
                  <a:gd name="T78" fmla="*/ 295 w 895"/>
                  <a:gd name="T79" fmla="*/ 103 h 211"/>
                  <a:gd name="T80" fmla="*/ 238 w 895"/>
                  <a:gd name="T81" fmla="*/ 159 h 211"/>
                  <a:gd name="T82" fmla="*/ 201 w 895"/>
                  <a:gd name="T83" fmla="*/ 159 h 211"/>
                  <a:gd name="T84" fmla="*/ 201 w 895"/>
                  <a:gd name="T85" fmla="*/ 122 h 211"/>
                  <a:gd name="T86" fmla="*/ 238 w 895"/>
                  <a:gd name="T87" fmla="*/ 122 h 211"/>
                  <a:gd name="T88" fmla="*/ 238 w 895"/>
                  <a:gd name="T89" fmla="*/ 159 h 211"/>
                  <a:gd name="T90" fmla="*/ 815 w 895"/>
                  <a:gd name="T91" fmla="*/ 0 h 211"/>
                  <a:gd name="T92" fmla="*/ 80 w 895"/>
                  <a:gd name="T93" fmla="*/ 0 h 211"/>
                  <a:gd name="T94" fmla="*/ 0 w 895"/>
                  <a:gd name="T95" fmla="*/ 211 h 211"/>
                  <a:gd name="T96" fmla="*/ 895 w 895"/>
                  <a:gd name="T97" fmla="*/ 211 h 211"/>
                  <a:gd name="T98" fmla="*/ 815 w 895"/>
                  <a:gd name="T99" fmla="*/ 0 h 21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</a:cxnLst>
                <a:rect l="0" t="0" r="r" b="b"/>
                <a:pathLst>
                  <a:path w="895" h="211">
                    <a:moveTo>
                      <a:pt x="694" y="159"/>
                    </a:moveTo>
                    <a:lnTo>
                      <a:pt x="657" y="159"/>
                    </a:lnTo>
                    <a:lnTo>
                      <a:pt x="657" y="122"/>
                    </a:lnTo>
                    <a:lnTo>
                      <a:pt x="694" y="122"/>
                    </a:lnTo>
                    <a:lnTo>
                      <a:pt x="694" y="159"/>
                    </a:lnTo>
                    <a:close/>
                    <a:moveTo>
                      <a:pt x="637" y="103"/>
                    </a:moveTo>
                    <a:lnTo>
                      <a:pt x="600" y="103"/>
                    </a:lnTo>
                    <a:lnTo>
                      <a:pt x="600" y="65"/>
                    </a:lnTo>
                    <a:lnTo>
                      <a:pt x="637" y="65"/>
                    </a:lnTo>
                    <a:lnTo>
                      <a:pt x="637" y="103"/>
                    </a:lnTo>
                    <a:close/>
                    <a:moveTo>
                      <a:pt x="581" y="159"/>
                    </a:moveTo>
                    <a:lnTo>
                      <a:pt x="543" y="159"/>
                    </a:lnTo>
                    <a:lnTo>
                      <a:pt x="543" y="122"/>
                    </a:lnTo>
                    <a:lnTo>
                      <a:pt x="581" y="122"/>
                    </a:lnTo>
                    <a:lnTo>
                      <a:pt x="581" y="159"/>
                    </a:lnTo>
                    <a:close/>
                    <a:moveTo>
                      <a:pt x="524" y="103"/>
                    </a:moveTo>
                    <a:lnTo>
                      <a:pt x="485" y="103"/>
                    </a:lnTo>
                    <a:lnTo>
                      <a:pt x="485" y="65"/>
                    </a:lnTo>
                    <a:lnTo>
                      <a:pt x="524" y="65"/>
                    </a:lnTo>
                    <a:lnTo>
                      <a:pt x="524" y="103"/>
                    </a:lnTo>
                    <a:close/>
                    <a:moveTo>
                      <a:pt x="467" y="159"/>
                    </a:moveTo>
                    <a:lnTo>
                      <a:pt x="428" y="159"/>
                    </a:lnTo>
                    <a:lnTo>
                      <a:pt x="428" y="122"/>
                    </a:lnTo>
                    <a:lnTo>
                      <a:pt x="467" y="122"/>
                    </a:lnTo>
                    <a:lnTo>
                      <a:pt x="467" y="159"/>
                    </a:lnTo>
                    <a:close/>
                    <a:moveTo>
                      <a:pt x="410" y="103"/>
                    </a:moveTo>
                    <a:lnTo>
                      <a:pt x="371" y="103"/>
                    </a:lnTo>
                    <a:lnTo>
                      <a:pt x="371" y="65"/>
                    </a:lnTo>
                    <a:lnTo>
                      <a:pt x="410" y="65"/>
                    </a:lnTo>
                    <a:lnTo>
                      <a:pt x="410" y="103"/>
                    </a:lnTo>
                    <a:close/>
                    <a:moveTo>
                      <a:pt x="353" y="159"/>
                    </a:moveTo>
                    <a:lnTo>
                      <a:pt x="315" y="159"/>
                    </a:lnTo>
                    <a:lnTo>
                      <a:pt x="315" y="122"/>
                    </a:lnTo>
                    <a:lnTo>
                      <a:pt x="353" y="122"/>
                    </a:lnTo>
                    <a:lnTo>
                      <a:pt x="353" y="159"/>
                    </a:lnTo>
                    <a:close/>
                    <a:moveTo>
                      <a:pt x="295" y="103"/>
                    </a:moveTo>
                    <a:lnTo>
                      <a:pt x="258" y="103"/>
                    </a:lnTo>
                    <a:lnTo>
                      <a:pt x="258" y="65"/>
                    </a:lnTo>
                    <a:lnTo>
                      <a:pt x="295" y="65"/>
                    </a:lnTo>
                    <a:lnTo>
                      <a:pt x="295" y="103"/>
                    </a:lnTo>
                    <a:close/>
                    <a:moveTo>
                      <a:pt x="238" y="159"/>
                    </a:moveTo>
                    <a:lnTo>
                      <a:pt x="201" y="159"/>
                    </a:lnTo>
                    <a:lnTo>
                      <a:pt x="201" y="122"/>
                    </a:lnTo>
                    <a:lnTo>
                      <a:pt x="238" y="122"/>
                    </a:lnTo>
                    <a:lnTo>
                      <a:pt x="238" y="159"/>
                    </a:lnTo>
                    <a:close/>
                    <a:moveTo>
                      <a:pt x="815" y="0"/>
                    </a:moveTo>
                    <a:lnTo>
                      <a:pt x="80" y="0"/>
                    </a:lnTo>
                    <a:lnTo>
                      <a:pt x="0" y="211"/>
                    </a:lnTo>
                    <a:lnTo>
                      <a:pt x="895" y="211"/>
                    </a:lnTo>
                    <a:lnTo>
                      <a:pt x="8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38" name="Freeform 137">
                <a:extLst>
                  <a:ext uri="{FF2B5EF4-FFF2-40B4-BE49-F238E27FC236}">
                    <a16:creationId xmlns:a16="http://schemas.microsoft.com/office/drawing/2014/main" id="{00000000-0008-0000-0000-00008A000000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4800" y="1001713"/>
                <a:ext cx="287338" cy="57150"/>
              </a:xfrm>
              <a:custGeom>
                <a:avLst/>
                <a:gdLst>
                  <a:gd name="T0" fmla="*/ 572 w 903"/>
                  <a:gd name="T1" fmla="*/ 78 h 180"/>
                  <a:gd name="T2" fmla="*/ 569 w 903"/>
                  <a:gd name="T3" fmla="*/ 84 h 180"/>
                  <a:gd name="T4" fmla="*/ 565 w 903"/>
                  <a:gd name="T5" fmla="*/ 88 h 180"/>
                  <a:gd name="T6" fmla="*/ 560 w 903"/>
                  <a:gd name="T7" fmla="*/ 90 h 180"/>
                  <a:gd name="T8" fmla="*/ 554 w 903"/>
                  <a:gd name="T9" fmla="*/ 90 h 180"/>
                  <a:gd name="T10" fmla="*/ 548 w 903"/>
                  <a:gd name="T11" fmla="*/ 88 h 180"/>
                  <a:gd name="T12" fmla="*/ 545 w 903"/>
                  <a:gd name="T13" fmla="*/ 84 h 180"/>
                  <a:gd name="T14" fmla="*/ 543 w 903"/>
                  <a:gd name="T15" fmla="*/ 78 h 180"/>
                  <a:gd name="T16" fmla="*/ 542 w 903"/>
                  <a:gd name="T17" fmla="*/ 60 h 180"/>
                  <a:gd name="T18" fmla="*/ 331 w 903"/>
                  <a:gd name="T19" fmla="*/ 75 h 180"/>
                  <a:gd name="T20" fmla="*/ 330 w 903"/>
                  <a:gd name="T21" fmla="*/ 80 h 180"/>
                  <a:gd name="T22" fmla="*/ 327 w 903"/>
                  <a:gd name="T23" fmla="*/ 86 h 180"/>
                  <a:gd name="T24" fmla="*/ 322 w 903"/>
                  <a:gd name="T25" fmla="*/ 89 h 180"/>
                  <a:gd name="T26" fmla="*/ 316 w 903"/>
                  <a:gd name="T27" fmla="*/ 90 h 180"/>
                  <a:gd name="T28" fmla="*/ 310 w 903"/>
                  <a:gd name="T29" fmla="*/ 89 h 180"/>
                  <a:gd name="T30" fmla="*/ 306 w 903"/>
                  <a:gd name="T31" fmla="*/ 86 h 180"/>
                  <a:gd name="T32" fmla="*/ 302 w 903"/>
                  <a:gd name="T33" fmla="*/ 80 h 180"/>
                  <a:gd name="T34" fmla="*/ 301 w 903"/>
                  <a:gd name="T35" fmla="*/ 75 h 180"/>
                  <a:gd name="T36" fmla="*/ 301 w 903"/>
                  <a:gd name="T37" fmla="*/ 42 h 180"/>
                  <a:gd name="T38" fmla="*/ 304 w 903"/>
                  <a:gd name="T39" fmla="*/ 36 h 180"/>
                  <a:gd name="T40" fmla="*/ 308 w 903"/>
                  <a:gd name="T41" fmla="*/ 32 h 180"/>
                  <a:gd name="T42" fmla="*/ 313 w 903"/>
                  <a:gd name="T43" fmla="*/ 30 h 180"/>
                  <a:gd name="T44" fmla="*/ 557 w 903"/>
                  <a:gd name="T45" fmla="*/ 30 h 180"/>
                  <a:gd name="T46" fmla="*/ 563 w 903"/>
                  <a:gd name="T47" fmla="*/ 31 h 180"/>
                  <a:gd name="T48" fmla="*/ 567 w 903"/>
                  <a:gd name="T49" fmla="*/ 34 h 180"/>
                  <a:gd name="T50" fmla="*/ 571 w 903"/>
                  <a:gd name="T51" fmla="*/ 39 h 180"/>
                  <a:gd name="T52" fmla="*/ 572 w 903"/>
                  <a:gd name="T53" fmla="*/ 45 h 180"/>
                  <a:gd name="T54" fmla="*/ 0 w 903"/>
                  <a:gd name="T55" fmla="*/ 0 h 180"/>
                  <a:gd name="T56" fmla="*/ 0 w 903"/>
                  <a:gd name="T57" fmla="*/ 168 h 180"/>
                  <a:gd name="T58" fmla="*/ 2 w 903"/>
                  <a:gd name="T59" fmla="*/ 174 h 180"/>
                  <a:gd name="T60" fmla="*/ 6 w 903"/>
                  <a:gd name="T61" fmla="*/ 178 h 180"/>
                  <a:gd name="T62" fmla="*/ 12 w 903"/>
                  <a:gd name="T63" fmla="*/ 180 h 180"/>
                  <a:gd name="T64" fmla="*/ 888 w 903"/>
                  <a:gd name="T65" fmla="*/ 180 h 180"/>
                  <a:gd name="T66" fmla="*/ 894 w 903"/>
                  <a:gd name="T67" fmla="*/ 179 h 180"/>
                  <a:gd name="T68" fmla="*/ 899 w 903"/>
                  <a:gd name="T69" fmla="*/ 176 h 180"/>
                  <a:gd name="T70" fmla="*/ 902 w 903"/>
                  <a:gd name="T71" fmla="*/ 172 h 180"/>
                  <a:gd name="T72" fmla="*/ 903 w 903"/>
                  <a:gd name="T73" fmla="*/ 165 h 180"/>
                  <a:gd name="T74" fmla="*/ 0 w 903"/>
                  <a:gd name="T75" fmla="*/ 0 h 18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903" h="180">
                    <a:moveTo>
                      <a:pt x="572" y="75"/>
                    </a:moveTo>
                    <a:lnTo>
                      <a:pt x="572" y="78"/>
                    </a:lnTo>
                    <a:lnTo>
                      <a:pt x="571" y="80"/>
                    </a:lnTo>
                    <a:lnTo>
                      <a:pt x="569" y="84"/>
                    </a:lnTo>
                    <a:lnTo>
                      <a:pt x="567" y="86"/>
                    </a:lnTo>
                    <a:lnTo>
                      <a:pt x="565" y="88"/>
                    </a:lnTo>
                    <a:lnTo>
                      <a:pt x="563" y="89"/>
                    </a:lnTo>
                    <a:lnTo>
                      <a:pt x="560" y="90"/>
                    </a:lnTo>
                    <a:lnTo>
                      <a:pt x="557" y="90"/>
                    </a:lnTo>
                    <a:lnTo>
                      <a:pt x="554" y="90"/>
                    </a:lnTo>
                    <a:lnTo>
                      <a:pt x="551" y="89"/>
                    </a:lnTo>
                    <a:lnTo>
                      <a:pt x="548" y="88"/>
                    </a:lnTo>
                    <a:lnTo>
                      <a:pt x="546" y="86"/>
                    </a:lnTo>
                    <a:lnTo>
                      <a:pt x="545" y="84"/>
                    </a:lnTo>
                    <a:lnTo>
                      <a:pt x="543" y="80"/>
                    </a:lnTo>
                    <a:lnTo>
                      <a:pt x="543" y="78"/>
                    </a:lnTo>
                    <a:lnTo>
                      <a:pt x="542" y="75"/>
                    </a:lnTo>
                    <a:lnTo>
                      <a:pt x="542" y="60"/>
                    </a:lnTo>
                    <a:lnTo>
                      <a:pt x="331" y="60"/>
                    </a:lnTo>
                    <a:lnTo>
                      <a:pt x="331" y="75"/>
                    </a:lnTo>
                    <a:lnTo>
                      <a:pt x="331" y="78"/>
                    </a:lnTo>
                    <a:lnTo>
                      <a:pt x="330" y="80"/>
                    </a:lnTo>
                    <a:lnTo>
                      <a:pt x="328" y="84"/>
                    </a:lnTo>
                    <a:lnTo>
                      <a:pt x="327" y="86"/>
                    </a:lnTo>
                    <a:lnTo>
                      <a:pt x="325" y="88"/>
                    </a:lnTo>
                    <a:lnTo>
                      <a:pt x="322" y="89"/>
                    </a:lnTo>
                    <a:lnTo>
                      <a:pt x="320" y="90"/>
                    </a:lnTo>
                    <a:lnTo>
                      <a:pt x="316" y="90"/>
                    </a:lnTo>
                    <a:lnTo>
                      <a:pt x="313" y="90"/>
                    </a:lnTo>
                    <a:lnTo>
                      <a:pt x="310" y="89"/>
                    </a:lnTo>
                    <a:lnTo>
                      <a:pt x="308" y="88"/>
                    </a:lnTo>
                    <a:lnTo>
                      <a:pt x="306" y="86"/>
                    </a:lnTo>
                    <a:lnTo>
                      <a:pt x="304" y="84"/>
                    </a:lnTo>
                    <a:lnTo>
                      <a:pt x="302" y="80"/>
                    </a:lnTo>
                    <a:lnTo>
                      <a:pt x="301" y="78"/>
                    </a:lnTo>
                    <a:lnTo>
                      <a:pt x="301" y="75"/>
                    </a:lnTo>
                    <a:lnTo>
                      <a:pt x="301" y="45"/>
                    </a:lnTo>
                    <a:lnTo>
                      <a:pt x="301" y="42"/>
                    </a:lnTo>
                    <a:lnTo>
                      <a:pt x="302" y="39"/>
                    </a:lnTo>
                    <a:lnTo>
                      <a:pt x="304" y="36"/>
                    </a:lnTo>
                    <a:lnTo>
                      <a:pt x="306" y="34"/>
                    </a:lnTo>
                    <a:lnTo>
                      <a:pt x="308" y="32"/>
                    </a:lnTo>
                    <a:lnTo>
                      <a:pt x="310" y="31"/>
                    </a:lnTo>
                    <a:lnTo>
                      <a:pt x="313" y="30"/>
                    </a:lnTo>
                    <a:lnTo>
                      <a:pt x="316" y="30"/>
                    </a:lnTo>
                    <a:lnTo>
                      <a:pt x="557" y="30"/>
                    </a:lnTo>
                    <a:lnTo>
                      <a:pt x="560" y="30"/>
                    </a:lnTo>
                    <a:lnTo>
                      <a:pt x="563" y="31"/>
                    </a:lnTo>
                    <a:lnTo>
                      <a:pt x="565" y="32"/>
                    </a:lnTo>
                    <a:lnTo>
                      <a:pt x="567" y="34"/>
                    </a:lnTo>
                    <a:lnTo>
                      <a:pt x="569" y="36"/>
                    </a:lnTo>
                    <a:lnTo>
                      <a:pt x="571" y="39"/>
                    </a:lnTo>
                    <a:lnTo>
                      <a:pt x="572" y="42"/>
                    </a:lnTo>
                    <a:lnTo>
                      <a:pt x="572" y="45"/>
                    </a:lnTo>
                    <a:lnTo>
                      <a:pt x="572" y="75"/>
                    </a:lnTo>
                    <a:close/>
                    <a:moveTo>
                      <a:pt x="0" y="0"/>
                    </a:moveTo>
                    <a:lnTo>
                      <a:pt x="0" y="165"/>
                    </a:lnTo>
                    <a:lnTo>
                      <a:pt x="0" y="168"/>
                    </a:lnTo>
                    <a:lnTo>
                      <a:pt x="1" y="172"/>
                    </a:lnTo>
                    <a:lnTo>
                      <a:pt x="2" y="174"/>
                    </a:lnTo>
                    <a:lnTo>
                      <a:pt x="4" y="176"/>
                    </a:lnTo>
                    <a:lnTo>
                      <a:pt x="6" y="178"/>
                    </a:lnTo>
                    <a:lnTo>
                      <a:pt x="10" y="179"/>
                    </a:lnTo>
                    <a:lnTo>
                      <a:pt x="12" y="180"/>
                    </a:lnTo>
                    <a:lnTo>
                      <a:pt x="15" y="180"/>
                    </a:lnTo>
                    <a:lnTo>
                      <a:pt x="888" y="180"/>
                    </a:lnTo>
                    <a:lnTo>
                      <a:pt x="891" y="180"/>
                    </a:lnTo>
                    <a:lnTo>
                      <a:pt x="894" y="179"/>
                    </a:lnTo>
                    <a:lnTo>
                      <a:pt x="897" y="178"/>
                    </a:lnTo>
                    <a:lnTo>
                      <a:pt x="899" y="176"/>
                    </a:lnTo>
                    <a:lnTo>
                      <a:pt x="901" y="174"/>
                    </a:lnTo>
                    <a:lnTo>
                      <a:pt x="902" y="172"/>
                    </a:lnTo>
                    <a:lnTo>
                      <a:pt x="903" y="168"/>
                    </a:lnTo>
                    <a:lnTo>
                      <a:pt x="903" y="165"/>
                    </a:lnTo>
                    <a:lnTo>
                      <a:pt x="903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39" name="Freeform 138">
                <a:extLst>
                  <a:ext uri="{FF2B5EF4-FFF2-40B4-BE49-F238E27FC236}">
                    <a16:creationId xmlns:a16="http://schemas.microsoft.com/office/drawing/2014/main" id="{00000000-0008-0000-0000-00008B000000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33375" y="771525"/>
                <a:ext cx="230188" cy="142875"/>
              </a:xfrm>
              <a:custGeom>
                <a:avLst/>
                <a:gdLst>
                  <a:gd name="T0" fmla="*/ 448 w 723"/>
                  <a:gd name="T1" fmla="*/ 361 h 452"/>
                  <a:gd name="T2" fmla="*/ 441 w 723"/>
                  <a:gd name="T3" fmla="*/ 357 h 452"/>
                  <a:gd name="T4" fmla="*/ 438 w 723"/>
                  <a:gd name="T5" fmla="*/ 350 h 452"/>
                  <a:gd name="T6" fmla="*/ 438 w 723"/>
                  <a:gd name="T7" fmla="*/ 340 h 452"/>
                  <a:gd name="T8" fmla="*/ 443 w 723"/>
                  <a:gd name="T9" fmla="*/ 334 h 452"/>
                  <a:gd name="T10" fmla="*/ 452 w 723"/>
                  <a:gd name="T11" fmla="*/ 331 h 452"/>
                  <a:gd name="T12" fmla="*/ 608 w 723"/>
                  <a:gd name="T13" fmla="*/ 333 h 452"/>
                  <a:gd name="T14" fmla="*/ 615 w 723"/>
                  <a:gd name="T15" fmla="*/ 338 h 452"/>
                  <a:gd name="T16" fmla="*/ 618 w 723"/>
                  <a:gd name="T17" fmla="*/ 346 h 452"/>
                  <a:gd name="T18" fmla="*/ 615 w 723"/>
                  <a:gd name="T19" fmla="*/ 355 h 452"/>
                  <a:gd name="T20" fmla="*/ 608 w 723"/>
                  <a:gd name="T21" fmla="*/ 360 h 452"/>
                  <a:gd name="T22" fmla="*/ 331 w 723"/>
                  <a:gd name="T23" fmla="*/ 407 h 452"/>
                  <a:gd name="T24" fmla="*/ 329 w 723"/>
                  <a:gd name="T25" fmla="*/ 415 h 452"/>
                  <a:gd name="T26" fmla="*/ 322 w 723"/>
                  <a:gd name="T27" fmla="*/ 420 h 452"/>
                  <a:gd name="T28" fmla="*/ 105 w 723"/>
                  <a:gd name="T29" fmla="*/ 422 h 452"/>
                  <a:gd name="T30" fmla="*/ 98 w 723"/>
                  <a:gd name="T31" fmla="*/ 419 h 452"/>
                  <a:gd name="T32" fmla="*/ 92 w 723"/>
                  <a:gd name="T33" fmla="*/ 412 h 452"/>
                  <a:gd name="T34" fmla="*/ 90 w 723"/>
                  <a:gd name="T35" fmla="*/ 286 h 452"/>
                  <a:gd name="T36" fmla="*/ 93 w 723"/>
                  <a:gd name="T37" fmla="*/ 278 h 452"/>
                  <a:gd name="T38" fmla="*/ 100 w 723"/>
                  <a:gd name="T39" fmla="*/ 272 h 452"/>
                  <a:gd name="T40" fmla="*/ 316 w 723"/>
                  <a:gd name="T41" fmla="*/ 271 h 452"/>
                  <a:gd name="T42" fmla="*/ 325 w 723"/>
                  <a:gd name="T43" fmla="*/ 274 h 452"/>
                  <a:gd name="T44" fmla="*/ 330 w 723"/>
                  <a:gd name="T45" fmla="*/ 280 h 452"/>
                  <a:gd name="T46" fmla="*/ 331 w 723"/>
                  <a:gd name="T47" fmla="*/ 407 h 452"/>
                  <a:gd name="T48" fmla="*/ 722 w 723"/>
                  <a:gd name="T49" fmla="*/ 220 h 452"/>
                  <a:gd name="T50" fmla="*/ 717 w 723"/>
                  <a:gd name="T51" fmla="*/ 213 h 452"/>
                  <a:gd name="T52" fmla="*/ 708 w 723"/>
                  <a:gd name="T53" fmla="*/ 211 h 452"/>
                  <a:gd name="T54" fmla="*/ 678 w 723"/>
                  <a:gd name="T55" fmla="*/ 150 h 452"/>
                  <a:gd name="T56" fmla="*/ 703 w 723"/>
                  <a:gd name="T57" fmla="*/ 143 h 452"/>
                  <a:gd name="T58" fmla="*/ 720 w 723"/>
                  <a:gd name="T59" fmla="*/ 123 h 452"/>
                  <a:gd name="T60" fmla="*/ 723 w 723"/>
                  <a:gd name="T61" fmla="*/ 45 h 452"/>
                  <a:gd name="T62" fmla="*/ 715 w 723"/>
                  <a:gd name="T63" fmla="*/ 20 h 452"/>
                  <a:gd name="T64" fmla="*/ 695 w 723"/>
                  <a:gd name="T65" fmla="*/ 3 h 452"/>
                  <a:gd name="T66" fmla="*/ 497 w 723"/>
                  <a:gd name="T67" fmla="*/ 0 h 452"/>
                  <a:gd name="T68" fmla="*/ 472 w 723"/>
                  <a:gd name="T69" fmla="*/ 8 h 452"/>
                  <a:gd name="T70" fmla="*/ 456 w 723"/>
                  <a:gd name="T71" fmla="*/ 28 h 452"/>
                  <a:gd name="T72" fmla="*/ 452 w 723"/>
                  <a:gd name="T73" fmla="*/ 105 h 452"/>
                  <a:gd name="T74" fmla="*/ 460 w 723"/>
                  <a:gd name="T75" fmla="*/ 131 h 452"/>
                  <a:gd name="T76" fmla="*/ 479 w 723"/>
                  <a:gd name="T77" fmla="*/ 147 h 452"/>
                  <a:gd name="T78" fmla="*/ 573 w 723"/>
                  <a:gd name="T79" fmla="*/ 150 h 452"/>
                  <a:gd name="T80" fmla="*/ 301 w 723"/>
                  <a:gd name="T81" fmla="*/ 75 h 452"/>
                  <a:gd name="T82" fmla="*/ 297 w 723"/>
                  <a:gd name="T83" fmla="*/ 65 h 452"/>
                  <a:gd name="T84" fmla="*/ 288 w 723"/>
                  <a:gd name="T85" fmla="*/ 60 h 452"/>
                  <a:gd name="T86" fmla="*/ 130 w 723"/>
                  <a:gd name="T87" fmla="*/ 121 h 452"/>
                  <a:gd name="T88" fmla="*/ 121 w 723"/>
                  <a:gd name="T89" fmla="*/ 131 h 452"/>
                  <a:gd name="T90" fmla="*/ 15 w 723"/>
                  <a:gd name="T91" fmla="*/ 211 h 452"/>
                  <a:gd name="T92" fmla="*/ 7 w 723"/>
                  <a:gd name="T93" fmla="*/ 213 h 452"/>
                  <a:gd name="T94" fmla="*/ 1 w 723"/>
                  <a:gd name="T95" fmla="*/ 220 h 452"/>
                  <a:gd name="T96" fmla="*/ 0 w 723"/>
                  <a:gd name="T97" fmla="*/ 452 h 45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</a:cxnLst>
                <a:rect l="0" t="0" r="r" b="b"/>
                <a:pathLst>
                  <a:path w="723" h="452">
                    <a:moveTo>
                      <a:pt x="603" y="361"/>
                    </a:moveTo>
                    <a:lnTo>
                      <a:pt x="452" y="361"/>
                    </a:lnTo>
                    <a:lnTo>
                      <a:pt x="448" y="361"/>
                    </a:lnTo>
                    <a:lnTo>
                      <a:pt x="446" y="360"/>
                    </a:lnTo>
                    <a:lnTo>
                      <a:pt x="443" y="359"/>
                    </a:lnTo>
                    <a:lnTo>
                      <a:pt x="441" y="357"/>
                    </a:lnTo>
                    <a:lnTo>
                      <a:pt x="440" y="355"/>
                    </a:lnTo>
                    <a:lnTo>
                      <a:pt x="438" y="352"/>
                    </a:lnTo>
                    <a:lnTo>
                      <a:pt x="438" y="350"/>
                    </a:lnTo>
                    <a:lnTo>
                      <a:pt x="437" y="346"/>
                    </a:lnTo>
                    <a:lnTo>
                      <a:pt x="438" y="343"/>
                    </a:lnTo>
                    <a:lnTo>
                      <a:pt x="438" y="340"/>
                    </a:lnTo>
                    <a:lnTo>
                      <a:pt x="440" y="338"/>
                    </a:lnTo>
                    <a:lnTo>
                      <a:pt x="441" y="336"/>
                    </a:lnTo>
                    <a:lnTo>
                      <a:pt x="443" y="334"/>
                    </a:lnTo>
                    <a:lnTo>
                      <a:pt x="446" y="333"/>
                    </a:lnTo>
                    <a:lnTo>
                      <a:pt x="448" y="331"/>
                    </a:lnTo>
                    <a:lnTo>
                      <a:pt x="452" y="331"/>
                    </a:lnTo>
                    <a:lnTo>
                      <a:pt x="603" y="331"/>
                    </a:lnTo>
                    <a:lnTo>
                      <a:pt x="605" y="331"/>
                    </a:lnTo>
                    <a:lnTo>
                      <a:pt x="608" y="333"/>
                    </a:lnTo>
                    <a:lnTo>
                      <a:pt x="610" y="334"/>
                    </a:lnTo>
                    <a:lnTo>
                      <a:pt x="614" y="336"/>
                    </a:lnTo>
                    <a:lnTo>
                      <a:pt x="615" y="338"/>
                    </a:lnTo>
                    <a:lnTo>
                      <a:pt x="617" y="340"/>
                    </a:lnTo>
                    <a:lnTo>
                      <a:pt x="617" y="343"/>
                    </a:lnTo>
                    <a:lnTo>
                      <a:pt x="618" y="346"/>
                    </a:lnTo>
                    <a:lnTo>
                      <a:pt x="617" y="350"/>
                    </a:lnTo>
                    <a:lnTo>
                      <a:pt x="617" y="352"/>
                    </a:lnTo>
                    <a:lnTo>
                      <a:pt x="615" y="355"/>
                    </a:lnTo>
                    <a:lnTo>
                      <a:pt x="614" y="357"/>
                    </a:lnTo>
                    <a:lnTo>
                      <a:pt x="610" y="359"/>
                    </a:lnTo>
                    <a:lnTo>
                      <a:pt x="608" y="360"/>
                    </a:lnTo>
                    <a:lnTo>
                      <a:pt x="605" y="361"/>
                    </a:lnTo>
                    <a:lnTo>
                      <a:pt x="603" y="361"/>
                    </a:lnTo>
                    <a:close/>
                    <a:moveTo>
                      <a:pt x="331" y="407"/>
                    </a:moveTo>
                    <a:lnTo>
                      <a:pt x="331" y="410"/>
                    </a:lnTo>
                    <a:lnTo>
                      <a:pt x="330" y="412"/>
                    </a:lnTo>
                    <a:lnTo>
                      <a:pt x="329" y="415"/>
                    </a:lnTo>
                    <a:lnTo>
                      <a:pt x="327" y="417"/>
                    </a:lnTo>
                    <a:lnTo>
                      <a:pt x="325" y="419"/>
                    </a:lnTo>
                    <a:lnTo>
                      <a:pt x="322" y="420"/>
                    </a:lnTo>
                    <a:lnTo>
                      <a:pt x="320" y="422"/>
                    </a:lnTo>
                    <a:lnTo>
                      <a:pt x="316" y="422"/>
                    </a:lnTo>
                    <a:lnTo>
                      <a:pt x="105" y="422"/>
                    </a:lnTo>
                    <a:lnTo>
                      <a:pt x="103" y="422"/>
                    </a:lnTo>
                    <a:lnTo>
                      <a:pt x="100" y="420"/>
                    </a:lnTo>
                    <a:lnTo>
                      <a:pt x="98" y="419"/>
                    </a:lnTo>
                    <a:lnTo>
                      <a:pt x="96" y="417"/>
                    </a:lnTo>
                    <a:lnTo>
                      <a:pt x="93" y="415"/>
                    </a:lnTo>
                    <a:lnTo>
                      <a:pt x="92" y="412"/>
                    </a:lnTo>
                    <a:lnTo>
                      <a:pt x="91" y="410"/>
                    </a:lnTo>
                    <a:lnTo>
                      <a:pt x="90" y="407"/>
                    </a:lnTo>
                    <a:lnTo>
                      <a:pt x="90" y="286"/>
                    </a:lnTo>
                    <a:lnTo>
                      <a:pt x="91" y="283"/>
                    </a:lnTo>
                    <a:lnTo>
                      <a:pt x="92" y="280"/>
                    </a:lnTo>
                    <a:lnTo>
                      <a:pt x="93" y="278"/>
                    </a:lnTo>
                    <a:lnTo>
                      <a:pt x="96" y="276"/>
                    </a:lnTo>
                    <a:lnTo>
                      <a:pt x="98" y="274"/>
                    </a:lnTo>
                    <a:lnTo>
                      <a:pt x="100" y="272"/>
                    </a:lnTo>
                    <a:lnTo>
                      <a:pt x="103" y="271"/>
                    </a:lnTo>
                    <a:lnTo>
                      <a:pt x="105" y="271"/>
                    </a:lnTo>
                    <a:lnTo>
                      <a:pt x="316" y="271"/>
                    </a:lnTo>
                    <a:lnTo>
                      <a:pt x="320" y="271"/>
                    </a:lnTo>
                    <a:lnTo>
                      <a:pt x="322" y="272"/>
                    </a:lnTo>
                    <a:lnTo>
                      <a:pt x="325" y="274"/>
                    </a:lnTo>
                    <a:lnTo>
                      <a:pt x="327" y="276"/>
                    </a:lnTo>
                    <a:lnTo>
                      <a:pt x="329" y="278"/>
                    </a:lnTo>
                    <a:lnTo>
                      <a:pt x="330" y="280"/>
                    </a:lnTo>
                    <a:lnTo>
                      <a:pt x="331" y="283"/>
                    </a:lnTo>
                    <a:lnTo>
                      <a:pt x="331" y="286"/>
                    </a:lnTo>
                    <a:lnTo>
                      <a:pt x="331" y="407"/>
                    </a:lnTo>
                    <a:close/>
                    <a:moveTo>
                      <a:pt x="723" y="226"/>
                    </a:moveTo>
                    <a:lnTo>
                      <a:pt x="723" y="223"/>
                    </a:lnTo>
                    <a:lnTo>
                      <a:pt x="722" y="220"/>
                    </a:lnTo>
                    <a:lnTo>
                      <a:pt x="721" y="218"/>
                    </a:lnTo>
                    <a:lnTo>
                      <a:pt x="719" y="216"/>
                    </a:lnTo>
                    <a:lnTo>
                      <a:pt x="717" y="213"/>
                    </a:lnTo>
                    <a:lnTo>
                      <a:pt x="713" y="212"/>
                    </a:lnTo>
                    <a:lnTo>
                      <a:pt x="711" y="211"/>
                    </a:lnTo>
                    <a:lnTo>
                      <a:pt x="708" y="211"/>
                    </a:lnTo>
                    <a:lnTo>
                      <a:pt x="603" y="211"/>
                    </a:lnTo>
                    <a:lnTo>
                      <a:pt x="603" y="150"/>
                    </a:lnTo>
                    <a:lnTo>
                      <a:pt x="678" y="150"/>
                    </a:lnTo>
                    <a:lnTo>
                      <a:pt x="686" y="149"/>
                    </a:lnTo>
                    <a:lnTo>
                      <a:pt x="695" y="147"/>
                    </a:lnTo>
                    <a:lnTo>
                      <a:pt x="703" y="143"/>
                    </a:lnTo>
                    <a:lnTo>
                      <a:pt x="710" y="137"/>
                    </a:lnTo>
                    <a:lnTo>
                      <a:pt x="715" y="131"/>
                    </a:lnTo>
                    <a:lnTo>
                      <a:pt x="720" y="123"/>
                    </a:lnTo>
                    <a:lnTo>
                      <a:pt x="722" y="115"/>
                    </a:lnTo>
                    <a:lnTo>
                      <a:pt x="723" y="105"/>
                    </a:lnTo>
                    <a:lnTo>
                      <a:pt x="723" y="45"/>
                    </a:lnTo>
                    <a:lnTo>
                      <a:pt x="722" y="36"/>
                    </a:lnTo>
                    <a:lnTo>
                      <a:pt x="720" y="28"/>
                    </a:lnTo>
                    <a:lnTo>
                      <a:pt x="715" y="20"/>
                    </a:lnTo>
                    <a:lnTo>
                      <a:pt x="710" y="13"/>
                    </a:lnTo>
                    <a:lnTo>
                      <a:pt x="703" y="8"/>
                    </a:lnTo>
                    <a:lnTo>
                      <a:pt x="695" y="3"/>
                    </a:lnTo>
                    <a:lnTo>
                      <a:pt x="686" y="1"/>
                    </a:lnTo>
                    <a:lnTo>
                      <a:pt x="678" y="0"/>
                    </a:lnTo>
                    <a:lnTo>
                      <a:pt x="497" y="0"/>
                    </a:lnTo>
                    <a:lnTo>
                      <a:pt x="488" y="1"/>
                    </a:lnTo>
                    <a:lnTo>
                      <a:pt x="479" y="3"/>
                    </a:lnTo>
                    <a:lnTo>
                      <a:pt x="472" y="8"/>
                    </a:lnTo>
                    <a:lnTo>
                      <a:pt x="466" y="13"/>
                    </a:lnTo>
                    <a:lnTo>
                      <a:pt x="460" y="20"/>
                    </a:lnTo>
                    <a:lnTo>
                      <a:pt x="456" y="28"/>
                    </a:lnTo>
                    <a:lnTo>
                      <a:pt x="453" y="36"/>
                    </a:lnTo>
                    <a:lnTo>
                      <a:pt x="452" y="45"/>
                    </a:lnTo>
                    <a:lnTo>
                      <a:pt x="452" y="105"/>
                    </a:lnTo>
                    <a:lnTo>
                      <a:pt x="453" y="115"/>
                    </a:lnTo>
                    <a:lnTo>
                      <a:pt x="456" y="123"/>
                    </a:lnTo>
                    <a:lnTo>
                      <a:pt x="460" y="131"/>
                    </a:lnTo>
                    <a:lnTo>
                      <a:pt x="466" y="137"/>
                    </a:lnTo>
                    <a:lnTo>
                      <a:pt x="472" y="143"/>
                    </a:lnTo>
                    <a:lnTo>
                      <a:pt x="479" y="147"/>
                    </a:lnTo>
                    <a:lnTo>
                      <a:pt x="488" y="150"/>
                    </a:lnTo>
                    <a:lnTo>
                      <a:pt x="497" y="150"/>
                    </a:lnTo>
                    <a:lnTo>
                      <a:pt x="573" y="150"/>
                    </a:lnTo>
                    <a:lnTo>
                      <a:pt x="573" y="211"/>
                    </a:lnTo>
                    <a:lnTo>
                      <a:pt x="301" y="211"/>
                    </a:lnTo>
                    <a:lnTo>
                      <a:pt x="301" y="75"/>
                    </a:lnTo>
                    <a:lnTo>
                      <a:pt x="301" y="72"/>
                    </a:lnTo>
                    <a:lnTo>
                      <a:pt x="299" y="69"/>
                    </a:lnTo>
                    <a:lnTo>
                      <a:pt x="297" y="65"/>
                    </a:lnTo>
                    <a:lnTo>
                      <a:pt x="295" y="63"/>
                    </a:lnTo>
                    <a:lnTo>
                      <a:pt x="292" y="61"/>
                    </a:lnTo>
                    <a:lnTo>
                      <a:pt x="288" y="60"/>
                    </a:lnTo>
                    <a:lnTo>
                      <a:pt x="284" y="60"/>
                    </a:lnTo>
                    <a:lnTo>
                      <a:pt x="281" y="61"/>
                    </a:lnTo>
                    <a:lnTo>
                      <a:pt x="130" y="121"/>
                    </a:lnTo>
                    <a:lnTo>
                      <a:pt x="127" y="123"/>
                    </a:lnTo>
                    <a:lnTo>
                      <a:pt x="123" y="128"/>
                    </a:lnTo>
                    <a:lnTo>
                      <a:pt x="121" y="131"/>
                    </a:lnTo>
                    <a:lnTo>
                      <a:pt x="121" y="135"/>
                    </a:lnTo>
                    <a:lnTo>
                      <a:pt x="121" y="211"/>
                    </a:lnTo>
                    <a:lnTo>
                      <a:pt x="15" y="211"/>
                    </a:lnTo>
                    <a:lnTo>
                      <a:pt x="12" y="211"/>
                    </a:lnTo>
                    <a:lnTo>
                      <a:pt x="10" y="212"/>
                    </a:lnTo>
                    <a:lnTo>
                      <a:pt x="7" y="213"/>
                    </a:lnTo>
                    <a:lnTo>
                      <a:pt x="4" y="216"/>
                    </a:lnTo>
                    <a:lnTo>
                      <a:pt x="3" y="218"/>
                    </a:lnTo>
                    <a:lnTo>
                      <a:pt x="1" y="220"/>
                    </a:lnTo>
                    <a:lnTo>
                      <a:pt x="1" y="223"/>
                    </a:lnTo>
                    <a:lnTo>
                      <a:pt x="0" y="226"/>
                    </a:lnTo>
                    <a:lnTo>
                      <a:pt x="0" y="452"/>
                    </a:lnTo>
                    <a:lnTo>
                      <a:pt x="723" y="452"/>
                    </a:lnTo>
                    <a:lnTo>
                      <a:pt x="723" y="22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140" name="Group 139">
            <a:extLst>
              <a:ext uri="{FF2B5EF4-FFF2-40B4-BE49-F238E27FC236}">
                <a16:creationId xmlns:a16="http://schemas.microsoft.com/office/drawing/2014/main" id="{00000000-0008-0000-0000-00008C000000}"/>
              </a:ext>
            </a:extLst>
          </xdr:cNvPr>
          <xdr:cNvGrpSpPr/>
        </xdr:nvGrpSpPr>
        <xdr:grpSpPr>
          <a:xfrm>
            <a:off x="7215738" y="14262794"/>
            <a:ext cx="662668" cy="834594"/>
            <a:chOff x="7210375" y="7612983"/>
            <a:chExt cx="657225" cy="834594"/>
          </a:xfrm>
        </xdr:grpSpPr>
        <xdr:sp macro="" textlink="">
          <xdr:nvSpPr>
            <xdr:cNvPr id="141" name="Oval 140">
              <a:extLst>
                <a:ext uri="{FF2B5EF4-FFF2-40B4-BE49-F238E27FC236}">
                  <a16:creationId xmlns:a16="http://schemas.microsoft.com/office/drawing/2014/main" id="{00000000-0008-0000-0000-00008D000000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/>
          </xdr:nvSpPr>
          <xdr:spPr>
            <a:xfrm>
              <a:off x="7210375" y="7803226"/>
              <a:ext cx="657225" cy="559724"/>
            </a:xfrm>
            <a:prstGeom prst="ellipse">
              <a:avLst/>
            </a:prstGeom>
            <a:solidFill>
              <a:srgbClr val="40404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142" name="Rectangle 141">
              <a:extLst>
                <a:ext uri="{FF2B5EF4-FFF2-40B4-BE49-F238E27FC236}">
                  <a16:creationId xmlns:a16="http://schemas.microsoft.com/office/drawing/2014/main" id="{00000000-0008-0000-0000-00008E000000}"/>
                </a:ext>
              </a:extLst>
            </xdr:cNvPr>
            <xdr:cNvSpPr/>
          </xdr:nvSpPr>
          <xdr:spPr>
            <a:xfrm>
              <a:off x="7362825" y="7612983"/>
              <a:ext cx="362600" cy="834594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no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th-TH" sz="6600" b="1" cap="none" spc="50">
                  <a:ln w="0">
                    <a:solidFill>
                      <a:schemeClr val="bg1">
                        <a:lumMod val="95000"/>
                      </a:schemeClr>
                    </a:solidFill>
                  </a:ln>
                  <a:solidFill>
                    <a:schemeClr val="bg1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TH Chakra Petch" panose="02000506000000020004" pitchFamily="2" charset="-34"/>
                  <a:cs typeface="TH Chakra Petch" panose="02000506000000020004" pitchFamily="2" charset="-34"/>
                </a:rPr>
                <a:t>2</a:t>
              </a:r>
              <a:endParaRPr lang="en-US" sz="6600" b="1" cap="none" spc="50">
                <a:ln w="0">
                  <a:solidFill>
                    <a:schemeClr val="bg1">
                      <a:lumMod val="95000"/>
                    </a:schemeClr>
                  </a:solidFill>
                </a:ln>
                <a:solidFill>
                  <a:schemeClr val="bg1"/>
                </a:solidFill>
                <a:effectLst>
                  <a:innerShdw blurRad="63500" dist="50800" dir="13500000">
                    <a:srgbClr val="000000">
                      <a:alpha val="50000"/>
                    </a:srgbClr>
                  </a:innerShdw>
                </a:effectLst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</xdr:grpSp>
    <xdr:clientData/>
  </xdr:twoCellAnchor>
  <xdr:twoCellAnchor>
    <xdr:from>
      <xdr:col>0</xdr:col>
      <xdr:colOff>258533</xdr:colOff>
      <xdr:row>52</xdr:row>
      <xdr:rowOff>285749</xdr:rowOff>
    </xdr:from>
    <xdr:to>
      <xdr:col>20</xdr:col>
      <xdr:colOff>184005</xdr:colOff>
      <xdr:row>68</xdr:row>
      <xdr:rowOff>55739</xdr:rowOff>
    </xdr:to>
    <xdr:grpSp>
      <xdr:nvGrpSpPr>
        <xdr:cNvPr id="145" name="Group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GrpSpPr/>
      </xdr:nvGrpSpPr>
      <xdr:grpSpPr>
        <a:xfrm>
          <a:off x="258533" y="23793449"/>
          <a:ext cx="8612272" cy="6856590"/>
          <a:chOff x="204107" y="14260920"/>
          <a:chExt cx="8729293" cy="5889844"/>
        </a:xfrm>
      </xdr:grpSpPr>
      <xdr:grpSp>
        <xdr:nvGrpSpPr>
          <xdr:cNvPr id="146" name="Group 145">
            <a:extLst>
              <a:ext uri="{FF2B5EF4-FFF2-40B4-BE49-F238E27FC236}">
                <a16:creationId xmlns:a16="http://schemas.microsoft.com/office/drawing/2014/main" id="{00000000-0008-0000-0000-000092000000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GrpSpPr/>
        </xdr:nvGrpSpPr>
        <xdr:grpSpPr>
          <a:xfrm>
            <a:off x="204107" y="14678024"/>
            <a:ext cx="2834579" cy="5459132"/>
            <a:chOff x="298728" y="1577181"/>
            <a:chExt cx="3425093" cy="4622716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195" name="Rectangle 194">
              <a:extLst>
                <a:ext uri="{FF2B5EF4-FFF2-40B4-BE49-F238E27FC236}">
                  <a16:creationId xmlns:a16="http://schemas.microsoft.com/office/drawing/2014/main" id="{00000000-0008-0000-0000-0000C3000000}"/>
                </a:ext>
              </a:extLst>
            </xdr:cNvPr>
            <xdr:cNvSpPr/>
          </xdr:nvSpPr>
          <xdr:spPr>
            <a:xfrm>
              <a:off x="304800" y="1577181"/>
              <a:ext cx="3419021" cy="1517446"/>
            </a:xfrm>
            <a:prstGeom prst="rect">
              <a:avLst/>
            </a:prstGeom>
            <a:solidFill>
              <a:srgbClr val="CE295E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>
                <a:spcBef>
                  <a:spcPts val="600"/>
                </a:spcBef>
              </a:pPr>
              <a:r>
                <a:rPr lang="th-TH" sz="4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จปฐ.</a:t>
              </a:r>
              <a:endParaRPr lang="en-US" sz="4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196" name="Rectangle 195">
              <a:extLst>
                <a:ext uri="{FF2B5EF4-FFF2-40B4-BE49-F238E27FC236}">
                  <a16:creationId xmlns:a16="http://schemas.microsoft.com/office/drawing/2014/main" id="{00000000-0008-0000-0000-0000C4000000}"/>
                </a:ext>
              </a:extLst>
            </xdr:cNvPr>
            <xdr:cNvSpPr/>
          </xdr:nvSpPr>
          <xdr:spPr>
            <a:xfrm>
              <a:off x="298728" y="3094627"/>
              <a:ext cx="3425093" cy="310527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b="1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147" name="Group 146">
            <a:extLst>
              <a:ext uri="{FF2B5EF4-FFF2-40B4-BE49-F238E27FC236}">
                <a16:creationId xmlns:a16="http://schemas.microsoft.com/office/drawing/2014/main" id="{00000000-0008-0000-0000-000093000000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GrpSpPr/>
        </xdr:nvGrpSpPr>
        <xdr:grpSpPr>
          <a:xfrm>
            <a:off x="6135458" y="14682108"/>
            <a:ext cx="2797942" cy="5468656"/>
            <a:chOff x="298728" y="1577182"/>
            <a:chExt cx="3425093" cy="4622715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193" name="Rectangle 192">
              <a:extLst>
                <a:ext uri="{FF2B5EF4-FFF2-40B4-BE49-F238E27FC236}">
                  <a16:creationId xmlns:a16="http://schemas.microsoft.com/office/drawing/2014/main" id="{00000000-0008-0000-0000-0000C1000000}"/>
                </a:ext>
              </a:extLst>
            </xdr:cNvPr>
            <xdr:cNvSpPr/>
          </xdr:nvSpPr>
          <xdr:spPr>
            <a:xfrm>
              <a:off x="298728" y="3059777"/>
              <a:ext cx="3425093" cy="314012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194" name="Rectangle 193">
              <a:extLst>
                <a:ext uri="{FF2B5EF4-FFF2-40B4-BE49-F238E27FC236}">
                  <a16:creationId xmlns:a16="http://schemas.microsoft.com/office/drawing/2014/main" id="{00000000-0008-0000-0000-0000C2000000}"/>
                </a:ext>
              </a:extLst>
            </xdr:cNvPr>
            <xdr:cNvSpPr/>
          </xdr:nvSpPr>
          <xdr:spPr>
            <a:xfrm>
              <a:off x="304801" y="1577182"/>
              <a:ext cx="3419020" cy="1506797"/>
            </a:xfrm>
            <a:prstGeom prst="rect">
              <a:avLst/>
            </a:prstGeom>
            <a:solidFill>
              <a:srgbClr val="40404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/>
              <a:r>
                <a:rPr lang="th-TH" sz="2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สารสนเทศเพื่อจัดการ</a:t>
              </a:r>
            </a:p>
            <a:p>
              <a:pPr marL="0" indent="0" algn="ctr" defTabSz="914400" rtl="0" eaLnBrk="1" latinLnBrk="0" hangingPunct="1"/>
              <a:r>
                <a:rPr lang="th-TH" sz="32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ความเสี่ยงของชุมชน</a:t>
              </a:r>
            </a:p>
          </xdr:txBody>
        </xdr:sp>
      </xdr:grpSp>
      <xdr:grpSp>
        <xdr:nvGrpSpPr>
          <xdr:cNvPr id="148" name="Group 147">
            <a:extLst>
              <a:ext uri="{FF2B5EF4-FFF2-40B4-BE49-F238E27FC236}">
                <a16:creationId xmlns:a16="http://schemas.microsoft.com/office/drawing/2014/main" id="{00000000-0008-0000-0000-000094000000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GrpSpPr/>
        </xdr:nvGrpSpPr>
        <xdr:grpSpPr>
          <a:xfrm>
            <a:off x="3166382" y="14687550"/>
            <a:ext cx="2827775" cy="5459131"/>
            <a:chOff x="298728" y="1577182"/>
            <a:chExt cx="3425093" cy="5457588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191" name="Rectangle 190">
              <a:extLst>
                <a:ext uri="{FF2B5EF4-FFF2-40B4-BE49-F238E27FC236}">
                  <a16:creationId xmlns:a16="http://schemas.microsoft.com/office/drawing/2014/main" id="{00000000-0008-0000-0000-0000BF000000}"/>
                </a:ext>
              </a:extLst>
            </xdr:cNvPr>
            <xdr:cNvSpPr/>
          </xdr:nvSpPr>
          <xdr:spPr>
            <a:xfrm>
              <a:off x="304800" y="1577182"/>
              <a:ext cx="3419021" cy="1795489"/>
            </a:xfrm>
            <a:prstGeom prst="rect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Bef>
                  <a:spcPts val="600"/>
                </a:spcBef>
              </a:pPr>
              <a:r>
                <a:rPr lang="th-TH" sz="4800" b="1">
                  <a:latin typeface="TH Chakra Petch" panose="02000506000000020004" pitchFamily="2" charset="-34"/>
                  <a:cs typeface="TH Chakra Petch" panose="02000506000000020004" pitchFamily="2" charset="-34"/>
                </a:rPr>
                <a:t>กชช.2ค</a:t>
              </a:r>
              <a:endParaRPr lang="en-US" sz="4800" b="1"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192" name="Rectangle 191">
              <a:extLst>
                <a:ext uri="{FF2B5EF4-FFF2-40B4-BE49-F238E27FC236}">
                  <a16:creationId xmlns:a16="http://schemas.microsoft.com/office/drawing/2014/main" id="{00000000-0008-0000-0000-0000C0000000}"/>
                </a:ext>
              </a:extLst>
            </xdr:cNvPr>
            <xdr:cNvSpPr/>
          </xdr:nvSpPr>
          <xdr:spPr>
            <a:xfrm>
              <a:off x="298728" y="3351173"/>
              <a:ext cx="3425093" cy="3683597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149" name="Group 148">
            <a:extLst>
              <a:ext uri="{FF2B5EF4-FFF2-40B4-BE49-F238E27FC236}">
                <a16:creationId xmlns:a16="http://schemas.microsoft.com/office/drawing/2014/main" id="{00000000-0008-0000-0000-000095000000}"/>
              </a:ext>
            </a:extLst>
          </xdr:cNvPr>
          <xdr:cNvGrpSpPr/>
        </xdr:nvGrpSpPr>
        <xdr:grpSpPr>
          <a:xfrm>
            <a:off x="1292679" y="14471142"/>
            <a:ext cx="664028" cy="551143"/>
            <a:chOff x="1536019" y="1372137"/>
            <a:chExt cx="657225" cy="551143"/>
          </a:xfrm>
        </xdr:grpSpPr>
        <xdr:sp macro="" textlink="">
          <xdr:nvSpPr>
            <xdr:cNvPr id="159" name="Oval 158">
              <a:extLst>
                <a:ext uri="{FF2B5EF4-FFF2-40B4-BE49-F238E27FC236}">
                  <a16:creationId xmlns:a16="http://schemas.microsoft.com/office/drawing/2014/main" id="{00000000-0008-0000-0000-00009F000000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/>
          </xdr:nvSpPr>
          <xdr:spPr>
            <a:xfrm>
              <a:off x="1536019" y="1372137"/>
              <a:ext cx="657225" cy="551143"/>
            </a:xfrm>
            <a:prstGeom prst="ellipse">
              <a:avLst/>
            </a:prstGeom>
            <a:solidFill>
              <a:srgbClr val="CE295E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160" name="Group 159" descr="This is an icon of coins.">
              <a:extLst>
                <a:ext uri="{FF2B5EF4-FFF2-40B4-BE49-F238E27FC236}">
                  <a16:creationId xmlns:a16="http://schemas.microsoft.com/office/drawing/2014/main" id="{00000000-0008-0000-0000-0000A0000000}"/>
                </a:ext>
              </a:extLst>
            </xdr:cNvPr>
            <xdr:cNvGrpSpPr/>
          </xdr:nvGrpSpPr>
          <xdr:grpSpPr>
            <a:xfrm>
              <a:off x="1763637" y="1481955"/>
              <a:ext cx="287338" cy="263526"/>
              <a:chOff x="3171825" y="1368425"/>
              <a:chExt cx="287338" cy="263526"/>
            </a:xfrm>
            <a:solidFill>
              <a:schemeClr val="bg1"/>
            </a:solidFill>
          </xdr:grpSpPr>
          <xdr:sp macro="" textlink="">
            <xdr:nvSpPr>
              <xdr:cNvPr id="161" name="Freeform 160">
                <a:extLst>
                  <a:ext uri="{FF2B5EF4-FFF2-40B4-BE49-F238E27FC236}">
                    <a16:creationId xmlns:a16="http://schemas.microsoft.com/office/drawing/2014/main" id="{00000000-0008-0000-0000-0000A1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98613"/>
                <a:ext cx="49213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136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2" name="Freeform 161">
                <a:extLst>
                  <a:ext uri="{FF2B5EF4-FFF2-40B4-BE49-F238E27FC236}">
                    <a16:creationId xmlns:a16="http://schemas.microsoft.com/office/drawing/2014/main" id="{00000000-0008-0000-0000-0000A2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98613"/>
                <a:ext cx="28575" cy="33338"/>
              </a:xfrm>
              <a:custGeom>
                <a:avLst/>
                <a:gdLst>
                  <a:gd name="T0" fmla="*/ 75 w 90"/>
                  <a:gd name="T1" fmla="*/ 0 h 106"/>
                  <a:gd name="T2" fmla="*/ 0 w 90"/>
                  <a:gd name="T3" fmla="*/ 0 h 106"/>
                  <a:gd name="T4" fmla="*/ 0 w 90"/>
                  <a:gd name="T5" fmla="*/ 106 h 106"/>
                  <a:gd name="T6" fmla="*/ 75 w 90"/>
                  <a:gd name="T7" fmla="*/ 106 h 106"/>
                  <a:gd name="T8" fmla="*/ 78 w 90"/>
                  <a:gd name="T9" fmla="*/ 106 h 106"/>
                  <a:gd name="T10" fmla="*/ 80 w 90"/>
                  <a:gd name="T11" fmla="*/ 104 h 106"/>
                  <a:gd name="T12" fmla="*/ 84 w 90"/>
                  <a:gd name="T13" fmla="*/ 103 h 106"/>
                  <a:gd name="T14" fmla="*/ 86 w 90"/>
                  <a:gd name="T15" fmla="*/ 101 h 106"/>
                  <a:gd name="T16" fmla="*/ 88 w 90"/>
                  <a:gd name="T17" fmla="*/ 99 h 106"/>
                  <a:gd name="T18" fmla="*/ 89 w 90"/>
                  <a:gd name="T19" fmla="*/ 97 h 106"/>
                  <a:gd name="T20" fmla="*/ 90 w 90"/>
                  <a:gd name="T21" fmla="*/ 94 h 106"/>
                  <a:gd name="T22" fmla="*/ 90 w 90"/>
                  <a:gd name="T23" fmla="*/ 91 h 106"/>
                  <a:gd name="T24" fmla="*/ 90 w 90"/>
                  <a:gd name="T25" fmla="*/ 15 h 106"/>
                  <a:gd name="T26" fmla="*/ 90 w 90"/>
                  <a:gd name="T27" fmla="*/ 12 h 106"/>
                  <a:gd name="T28" fmla="*/ 89 w 90"/>
                  <a:gd name="T29" fmla="*/ 10 h 106"/>
                  <a:gd name="T30" fmla="*/ 88 w 90"/>
                  <a:gd name="T31" fmla="*/ 7 h 106"/>
                  <a:gd name="T32" fmla="*/ 86 w 90"/>
                  <a:gd name="T33" fmla="*/ 5 h 106"/>
                  <a:gd name="T34" fmla="*/ 84 w 90"/>
                  <a:gd name="T35" fmla="*/ 4 h 106"/>
                  <a:gd name="T36" fmla="*/ 80 w 90"/>
                  <a:gd name="T37" fmla="*/ 2 h 106"/>
                  <a:gd name="T38" fmla="*/ 78 w 90"/>
                  <a:gd name="T39" fmla="*/ 2 h 106"/>
                  <a:gd name="T40" fmla="*/ 75 w 90"/>
                  <a:gd name="T41" fmla="*/ 0 h 106"/>
                  <a:gd name="T42" fmla="*/ 7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75" y="0"/>
                    </a:move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8" y="106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0" y="2"/>
                    </a:lnTo>
                    <a:lnTo>
                      <a:pt x="78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3" name="Freeform 162">
                <a:extLst>
                  <a:ext uri="{FF2B5EF4-FFF2-40B4-BE49-F238E27FC236}">
                    <a16:creationId xmlns:a16="http://schemas.microsoft.com/office/drawing/2014/main" id="{00000000-0008-0000-0000-0000A3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98613"/>
                <a:ext cx="28575" cy="33338"/>
              </a:xfrm>
              <a:custGeom>
                <a:avLst/>
                <a:gdLst>
                  <a:gd name="T0" fmla="*/ 15 w 90"/>
                  <a:gd name="T1" fmla="*/ 0 h 106"/>
                  <a:gd name="T2" fmla="*/ 11 w 90"/>
                  <a:gd name="T3" fmla="*/ 0 h 106"/>
                  <a:gd name="T4" fmla="*/ 9 w 90"/>
                  <a:gd name="T5" fmla="*/ 2 h 106"/>
                  <a:gd name="T6" fmla="*/ 6 w 90"/>
                  <a:gd name="T7" fmla="*/ 4 h 106"/>
                  <a:gd name="T8" fmla="*/ 4 w 90"/>
                  <a:gd name="T9" fmla="*/ 5 h 106"/>
                  <a:gd name="T10" fmla="*/ 3 w 90"/>
                  <a:gd name="T11" fmla="*/ 7 h 106"/>
                  <a:gd name="T12" fmla="*/ 1 w 90"/>
                  <a:gd name="T13" fmla="*/ 10 h 106"/>
                  <a:gd name="T14" fmla="*/ 0 w 90"/>
                  <a:gd name="T15" fmla="*/ 12 h 106"/>
                  <a:gd name="T16" fmla="*/ 0 w 90"/>
                  <a:gd name="T17" fmla="*/ 15 h 106"/>
                  <a:gd name="T18" fmla="*/ 0 w 90"/>
                  <a:gd name="T19" fmla="*/ 91 h 106"/>
                  <a:gd name="T20" fmla="*/ 0 w 90"/>
                  <a:gd name="T21" fmla="*/ 94 h 106"/>
                  <a:gd name="T22" fmla="*/ 1 w 90"/>
                  <a:gd name="T23" fmla="*/ 97 h 106"/>
                  <a:gd name="T24" fmla="*/ 3 w 90"/>
                  <a:gd name="T25" fmla="*/ 99 h 106"/>
                  <a:gd name="T26" fmla="*/ 4 w 90"/>
                  <a:gd name="T27" fmla="*/ 101 h 106"/>
                  <a:gd name="T28" fmla="*/ 6 w 90"/>
                  <a:gd name="T29" fmla="*/ 103 h 106"/>
                  <a:gd name="T30" fmla="*/ 9 w 90"/>
                  <a:gd name="T31" fmla="*/ 104 h 106"/>
                  <a:gd name="T32" fmla="*/ 11 w 90"/>
                  <a:gd name="T33" fmla="*/ 106 h 106"/>
                  <a:gd name="T34" fmla="*/ 15 w 90"/>
                  <a:gd name="T35" fmla="*/ 106 h 106"/>
                  <a:gd name="T36" fmla="*/ 90 w 90"/>
                  <a:gd name="T37" fmla="*/ 106 h 106"/>
                  <a:gd name="T38" fmla="*/ 90 w 90"/>
                  <a:gd name="T39" fmla="*/ 0 h 106"/>
                  <a:gd name="T40" fmla="*/ 75 w 90"/>
                  <a:gd name="T41" fmla="*/ 0 h 106"/>
                  <a:gd name="T42" fmla="*/ 1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15" y="0"/>
                    </a:moveTo>
                    <a:lnTo>
                      <a:pt x="11" y="0"/>
                    </a:lnTo>
                    <a:lnTo>
                      <a:pt x="9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4" name="Freeform 163">
                <a:extLst>
                  <a:ext uri="{FF2B5EF4-FFF2-40B4-BE49-F238E27FC236}">
                    <a16:creationId xmlns:a16="http://schemas.microsoft.com/office/drawing/2014/main" id="{00000000-0008-0000-0000-0000A4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22413"/>
                <a:ext cx="49213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136 w 151"/>
                  <a:gd name="T5" fmla="*/ 0 h 105"/>
                  <a:gd name="T6" fmla="*/ 0 w 151"/>
                  <a:gd name="T7" fmla="*/ 0 h 105"/>
                  <a:gd name="T8" fmla="*/ 0 w 151"/>
                  <a:gd name="T9" fmla="*/ 105 h 105"/>
                  <a:gd name="T10" fmla="*/ 136 w 151"/>
                  <a:gd name="T11" fmla="*/ 105 h 105"/>
                  <a:gd name="T12" fmla="*/ 151 w 151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36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5" name="Freeform 164">
                <a:extLst>
                  <a:ext uri="{FF2B5EF4-FFF2-40B4-BE49-F238E27FC236}">
                    <a16:creationId xmlns:a16="http://schemas.microsoft.com/office/drawing/2014/main" id="{00000000-0008-0000-0000-0000A5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22413"/>
                <a:ext cx="28575" cy="33338"/>
              </a:xfrm>
              <a:custGeom>
                <a:avLst/>
                <a:gdLst>
                  <a:gd name="T0" fmla="*/ 15 w 90"/>
                  <a:gd name="T1" fmla="*/ 0 h 105"/>
                  <a:gd name="T2" fmla="*/ 11 w 90"/>
                  <a:gd name="T3" fmla="*/ 0 h 105"/>
                  <a:gd name="T4" fmla="*/ 9 w 90"/>
                  <a:gd name="T5" fmla="*/ 1 h 105"/>
                  <a:gd name="T6" fmla="*/ 6 w 90"/>
                  <a:gd name="T7" fmla="*/ 2 h 105"/>
                  <a:gd name="T8" fmla="*/ 4 w 90"/>
                  <a:gd name="T9" fmla="*/ 4 h 105"/>
                  <a:gd name="T10" fmla="*/ 3 w 90"/>
                  <a:gd name="T11" fmla="*/ 7 h 105"/>
                  <a:gd name="T12" fmla="*/ 1 w 90"/>
                  <a:gd name="T13" fmla="*/ 9 h 105"/>
                  <a:gd name="T14" fmla="*/ 0 w 90"/>
                  <a:gd name="T15" fmla="*/ 12 h 105"/>
                  <a:gd name="T16" fmla="*/ 0 w 90"/>
                  <a:gd name="T17" fmla="*/ 15 h 105"/>
                  <a:gd name="T18" fmla="*/ 0 w 90"/>
                  <a:gd name="T19" fmla="*/ 90 h 105"/>
                  <a:gd name="T20" fmla="*/ 0 w 90"/>
                  <a:gd name="T21" fmla="*/ 93 h 105"/>
                  <a:gd name="T22" fmla="*/ 1 w 90"/>
                  <a:gd name="T23" fmla="*/ 96 h 105"/>
                  <a:gd name="T24" fmla="*/ 3 w 90"/>
                  <a:gd name="T25" fmla="*/ 99 h 105"/>
                  <a:gd name="T26" fmla="*/ 4 w 90"/>
                  <a:gd name="T27" fmla="*/ 101 h 105"/>
                  <a:gd name="T28" fmla="*/ 6 w 90"/>
                  <a:gd name="T29" fmla="*/ 102 h 105"/>
                  <a:gd name="T30" fmla="*/ 9 w 90"/>
                  <a:gd name="T31" fmla="*/ 104 h 105"/>
                  <a:gd name="T32" fmla="*/ 11 w 90"/>
                  <a:gd name="T33" fmla="*/ 105 h 105"/>
                  <a:gd name="T34" fmla="*/ 15 w 90"/>
                  <a:gd name="T35" fmla="*/ 105 h 105"/>
                  <a:gd name="T36" fmla="*/ 7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  <a:gd name="T42" fmla="*/ 75 w 90"/>
                  <a:gd name="T43" fmla="*/ 0 h 105"/>
                  <a:gd name="T44" fmla="*/ 15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15" y="0"/>
                    </a:move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6" name="Freeform 165">
                <a:extLst>
                  <a:ext uri="{FF2B5EF4-FFF2-40B4-BE49-F238E27FC236}">
                    <a16:creationId xmlns:a16="http://schemas.microsoft.com/office/drawing/2014/main" id="{00000000-0008-0000-0000-0000A6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22413"/>
                <a:ext cx="28575" cy="33338"/>
              </a:xfrm>
              <a:custGeom>
                <a:avLst/>
                <a:gdLst>
                  <a:gd name="T0" fmla="*/ 75 w 90"/>
                  <a:gd name="T1" fmla="*/ 0 h 105"/>
                  <a:gd name="T2" fmla="*/ 0 w 90"/>
                  <a:gd name="T3" fmla="*/ 0 h 105"/>
                  <a:gd name="T4" fmla="*/ 0 w 90"/>
                  <a:gd name="T5" fmla="*/ 105 h 105"/>
                  <a:gd name="T6" fmla="*/ 75 w 90"/>
                  <a:gd name="T7" fmla="*/ 105 h 105"/>
                  <a:gd name="T8" fmla="*/ 78 w 90"/>
                  <a:gd name="T9" fmla="*/ 105 h 105"/>
                  <a:gd name="T10" fmla="*/ 80 w 90"/>
                  <a:gd name="T11" fmla="*/ 104 h 105"/>
                  <a:gd name="T12" fmla="*/ 84 w 90"/>
                  <a:gd name="T13" fmla="*/ 102 h 105"/>
                  <a:gd name="T14" fmla="*/ 86 w 90"/>
                  <a:gd name="T15" fmla="*/ 101 h 105"/>
                  <a:gd name="T16" fmla="*/ 88 w 90"/>
                  <a:gd name="T17" fmla="*/ 99 h 105"/>
                  <a:gd name="T18" fmla="*/ 89 w 90"/>
                  <a:gd name="T19" fmla="*/ 96 h 105"/>
                  <a:gd name="T20" fmla="*/ 90 w 90"/>
                  <a:gd name="T21" fmla="*/ 93 h 105"/>
                  <a:gd name="T22" fmla="*/ 90 w 90"/>
                  <a:gd name="T23" fmla="*/ 90 h 105"/>
                  <a:gd name="T24" fmla="*/ 90 w 90"/>
                  <a:gd name="T25" fmla="*/ 15 h 105"/>
                  <a:gd name="T26" fmla="*/ 90 w 90"/>
                  <a:gd name="T27" fmla="*/ 12 h 105"/>
                  <a:gd name="T28" fmla="*/ 89 w 90"/>
                  <a:gd name="T29" fmla="*/ 9 h 105"/>
                  <a:gd name="T30" fmla="*/ 88 w 90"/>
                  <a:gd name="T31" fmla="*/ 7 h 105"/>
                  <a:gd name="T32" fmla="*/ 86 w 90"/>
                  <a:gd name="T33" fmla="*/ 4 h 105"/>
                  <a:gd name="T34" fmla="*/ 84 w 90"/>
                  <a:gd name="T35" fmla="*/ 2 h 105"/>
                  <a:gd name="T36" fmla="*/ 80 w 90"/>
                  <a:gd name="T37" fmla="*/ 1 h 105"/>
                  <a:gd name="T38" fmla="*/ 78 w 90"/>
                  <a:gd name="T39" fmla="*/ 0 h 105"/>
                  <a:gd name="T40" fmla="*/ 75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75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7" name="Freeform 166">
                <a:extLst>
                  <a:ext uri="{FF2B5EF4-FFF2-40B4-BE49-F238E27FC236}">
                    <a16:creationId xmlns:a16="http://schemas.microsoft.com/office/drawing/2014/main" id="{00000000-0008-0000-0000-0000A7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0875" y="14462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4 h 105"/>
                  <a:gd name="T12" fmla="*/ 3 w 90"/>
                  <a:gd name="T13" fmla="*/ 6 h 105"/>
                  <a:gd name="T14" fmla="*/ 1 w 90"/>
                  <a:gd name="T15" fmla="*/ 9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3 h 105"/>
                  <a:gd name="T24" fmla="*/ 1 w 90"/>
                  <a:gd name="T25" fmla="*/ 96 h 105"/>
                  <a:gd name="T26" fmla="*/ 3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45 w 90"/>
                  <a:gd name="T39" fmla="*/ 105 h 105"/>
                  <a:gd name="T40" fmla="*/ 90 w 90"/>
                  <a:gd name="T41" fmla="*/ 105 h 105"/>
                  <a:gd name="T42" fmla="*/ 90 w 90"/>
                  <a:gd name="T4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8" name="Freeform 167">
                <a:extLst>
                  <a:ext uri="{FF2B5EF4-FFF2-40B4-BE49-F238E27FC236}">
                    <a16:creationId xmlns:a16="http://schemas.microsoft.com/office/drawing/2014/main" id="{00000000-0008-0000-0000-0000A8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28975" y="14462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46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06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4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6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9" name="Freeform 168">
                <a:extLst>
                  <a:ext uri="{FF2B5EF4-FFF2-40B4-BE49-F238E27FC236}">
                    <a16:creationId xmlns:a16="http://schemas.microsoft.com/office/drawing/2014/main" id="{00000000-0008-0000-0000-0000A9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87713" y="1446213"/>
                <a:ext cx="28575" cy="33338"/>
              </a:xfrm>
              <a:custGeom>
                <a:avLst/>
                <a:gdLst>
                  <a:gd name="T0" fmla="*/ 90 w 90"/>
                  <a:gd name="T1" fmla="*/ 15 h 105"/>
                  <a:gd name="T2" fmla="*/ 90 w 90"/>
                  <a:gd name="T3" fmla="*/ 12 h 105"/>
                  <a:gd name="T4" fmla="*/ 89 w 90"/>
                  <a:gd name="T5" fmla="*/ 9 h 105"/>
                  <a:gd name="T6" fmla="*/ 88 w 90"/>
                  <a:gd name="T7" fmla="*/ 6 h 105"/>
                  <a:gd name="T8" fmla="*/ 86 w 90"/>
                  <a:gd name="T9" fmla="*/ 4 h 105"/>
                  <a:gd name="T10" fmla="*/ 84 w 90"/>
                  <a:gd name="T11" fmla="*/ 2 h 105"/>
                  <a:gd name="T12" fmla="*/ 81 w 90"/>
                  <a:gd name="T13" fmla="*/ 1 h 105"/>
                  <a:gd name="T14" fmla="*/ 78 w 90"/>
                  <a:gd name="T15" fmla="*/ 0 h 105"/>
                  <a:gd name="T16" fmla="*/ 75 w 90"/>
                  <a:gd name="T17" fmla="*/ 0 h 105"/>
                  <a:gd name="T18" fmla="*/ 45 w 90"/>
                  <a:gd name="T19" fmla="*/ 0 h 105"/>
                  <a:gd name="T20" fmla="*/ 0 w 90"/>
                  <a:gd name="T21" fmla="*/ 0 h 105"/>
                  <a:gd name="T22" fmla="*/ 0 w 90"/>
                  <a:gd name="T23" fmla="*/ 105 h 105"/>
                  <a:gd name="T24" fmla="*/ 75 w 90"/>
                  <a:gd name="T25" fmla="*/ 105 h 105"/>
                  <a:gd name="T26" fmla="*/ 78 w 90"/>
                  <a:gd name="T27" fmla="*/ 105 h 105"/>
                  <a:gd name="T28" fmla="*/ 81 w 90"/>
                  <a:gd name="T29" fmla="*/ 104 h 105"/>
                  <a:gd name="T30" fmla="*/ 84 w 90"/>
                  <a:gd name="T31" fmla="*/ 103 h 105"/>
                  <a:gd name="T32" fmla="*/ 86 w 90"/>
                  <a:gd name="T33" fmla="*/ 101 h 105"/>
                  <a:gd name="T34" fmla="*/ 88 w 90"/>
                  <a:gd name="T35" fmla="*/ 99 h 105"/>
                  <a:gd name="T36" fmla="*/ 89 w 90"/>
                  <a:gd name="T37" fmla="*/ 96 h 105"/>
                  <a:gd name="T38" fmla="*/ 90 w 90"/>
                  <a:gd name="T39" fmla="*/ 93 h 105"/>
                  <a:gd name="T40" fmla="*/ 90 w 90"/>
                  <a:gd name="T41" fmla="*/ 90 h 105"/>
                  <a:gd name="T42" fmla="*/ 90 w 90"/>
                  <a:gd name="T43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15"/>
                    </a:moveTo>
                    <a:lnTo>
                      <a:pt x="90" y="12"/>
                    </a:lnTo>
                    <a:lnTo>
                      <a:pt x="89" y="9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0" name="Freeform 169">
                <a:extLst>
                  <a:ext uri="{FF2B5EF4-FFF2-40B4-BE49-F238E27FC236}">
                    <a16:creationId xmlns:a16="http://schemas.microsoft.com/office/drawing/2014/main" id="{00000000-0008-0000-0000-0000AA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08113"/>
                <a:ext cx="30163" cy="33338"/>
              </a:xfrm>
              <a:custGeom>
                <a:avLst/>
                <a:gdLst>
                  <a:gd name="T0" fmla="*/ 0 w 91"/>
                  <a:gd name="T1" fmla="*/ 90 h 105"/>
                  <a:gd name="T2" fmla="*/ 1 w 91"/>
                  <a:gd name="T3" fmla="*/ 93 h 105"/>
                  <a:gd name="T4" fmla="*/ 1 w 91"/>
                  <a:gd name="T5" fmla="*/ 95 h 105"/>
                  <a:gd name="T6" fmla="*/ 3 w 91"/>
                  <a:gd name="T7" fmla="*/ 98 h 105"/>
                  <a:gd name="T8" fmla="*/ 4 w 91"/>
                  <a:gd name="T9" fmla="*/ 101 h 105"/>
                  <a:gd name="T10" fmla="*/ 7 w 91"/>
                  <a:gd name="T11" fmla="*/ 103 h 105"/>
                  <a:gd name="T12" fmla="*/ 9 w 91"/>
                  <a:gd name="T13" fmla="*/ 104 h 105"/>
                  <a:gd name="T14" fmla="*/ 13 w 91"/>
                  <a:gd name="T15" fmla="*/ 105 h 105"/>
                  <a:gd name="T16" fmla="*/ 15 w 91"/>
                  <a:gd name="T17" fmla="*/ 105 h 105"/>
                  <a:gd name="T18" fmla="*/ 45 w 91"/>
                  <a:gd name="T19" fmla="*/ 105 h 105"/>
                  <a:gd name="T20" fmla="*/ 91 w 91"/>
                  <a:gd name="T21" fmla="*/ 105 h 105"/>
                  <a:gd name="T22" fmla="*/ 91 w 91"/>
                  <a:gd name="T23" fmla="*/ 0 h 105"/>
                  <a:gd name="T24" fmla="*/ 15 w 91"/>
                  <a:gd name="T25" fmla="*/ 0 h 105"/>
                  <a:gd name="T26" fmla="*/ 13 w 91"/>
                  <a:gd name="T27" fmla="*/ 0 h 105"/>
                  <a:gd name="T28" fmla="*/ 9 w 91"/>
                  <a:gd name="T29" fmla="*/ 1 h 105"/>
                  <a:gd name="T30" fmla="*/ 7 w 91"/>
                  <a:gd name="T31" fmla="*/ 2 h 105"/>
                  <a:gd name="T32" fmla="*/ 4 w 91"/>
                  <a:gd name="T33" fmla="*/ 4 h 105"/>
                  <a:gd name="T34" fmla="*/ 3 w 91"/>
                  <a:gd name="T35" fmla="*/ 6 h 105"/>
                  <a:gd name="T36" fmla="*/ 1 w 91"/>
                  <a:gd name="T37" fmla="*/ 8 h 105"/>
                  <a:gd name="T38" fmla="*/ 1 w 91"/>
                  <a:gd name="T39" fmla="*/ 11 h 105"/>
                  <a:gd name="T40" fmla="*/ 0 w 91"/>
                  <a:gd name="T41" fmla="*/ 15 h 105"/>
                  <a:gd name="T42" fmla="*/ 0 w 91"/>
                  <a:gd name="T43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0" y="90"/>
                    </a:moveTo>
                    <a:lnTo>
                      <a:pt x="1" y="93"/>
                    </a:lnTo>
                    <a:lnTo>
                      <a:pt x="1" y="95"/>
                    </a:lnTo>
                    <a:lnTo>
                      <a:pt x="3" y="98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9" y="104"/>
                    </a:lnTo>
                    <a:lnTo>
                      <a:pt x="13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1" y="105"/>
                    </a:lnTo>
                    <a:lnTo>
                      <a:pt x="91" y="0"/>
                    </a:lnTo>
                    <a:lnTo>
                      <a:pt x="15" y="0"/>
                    </a:lnTo>
                    <a:lnTo>
                      <a:pt x="13" y="0"/>
                    </a:lnTo>
                    <a:lnTo>
                      <a:pt x="9" y="1"/>
                    </a:lnTo>
                    <a:lnTo>
                      <a:pt x="7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8"/>
                    </a:lnTo>
                    <a:lnTo>
                      <a:pt x="1" y="11"/>
                    </a:lnTo>
                    <a:lnTo>
                      <a:pt x="0" y="15"/>
                    </a:lnTo>
                    <a:lnTo>
                      <a:pt x="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1" name="Freeform 170">
                <a:extLst>
                  <a:ext uri="{FF2B5EF4-FFF2-40B4-BE49-F238E27FC236}">
                    <a16:creationId xmlns:a16="http://schemas.microsoft.com/office/drawing/2014/main" id="{00000000-0008-0000-0000-0000AB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49613" y="1408113"/>
                <a:ext cx="47625" cy="33338"/>
              </a:xfrm>
              <a:custGeom>
                <a:avLst/>
                <a:gdLst>
                  <a:gd name="T0" fmla="*/ 0 w 150"/>
                  <a:gd name="T1" fmla="*/ 105 h 105"/>
                  <a:gd name="T2" fmla="*/ 105 w 150"/>
                  <a:gd name="T3" fmla="*/ 105 h 105"/>
                  <a:gd name="T4" fmla="*/ 150 w 150"/>
                  <a:gd name="T5" fmla="*/ 105 h 105"/>
                  <a:gd name="T6" fmla="*/ 150 w 150"/>
                  <a:gd name="T7" fmla="*/ 0 h 105"/>
                  <a:gd name="T8" fmla="*/ 75 w 150"/>
                  <a:gd name="T9" fmla="*/ 0 h 105"/>
                  <a:gd name="T10" fmla="*/ 0 w 150"/>
                  <a:gd name="T11" fmla="*/ 0 h 105"/>
                  <a:gd name="T12" fmla="*/ 0 w 150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0" y="105"/>
                    </a:move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2" name="Freeform 171">
                <a:extLst>
                  <a:ext uri="{FF2B5EF4-FFF2-40B4-BE49-F238E27FC236}">
                    <a16:creationId xmlns:a16="http://schemas.microsoft.com/office/drawing/2014/main" id="{00000000-0008-0000-0000-0000AC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6763" y="1408113"/>
                <a:ext cx="28575" cy="33338"/>
              </a:xfrm>
              <a:custGeom>
                <a:avLst/>
                <a:gdLst>
                  <a:gd name="T0" fmla="*/ 0 w 90"/>
                  <a:gd name="T1" fmla="*/ 105 h 105"/>
                  <a:gd name="T2" fmla="*/ 75 w 90"/>
                  <a:gd name="T3" fmla="*/ 105 h 105"/>
                  <a:gd name="T4" fmla="*/ 78 w 90"/>
                  <a:gd name="T5" fmla="*/ 105 h 105"/>
                  <a:gd name="T6" fmla="*/ 82 w 90"/>
                  <a:gd name="T7" fmla="*/ 104 h 105"/>
                  <a:gd name="T8" fmla="*/ 84 w 90"/>
                  <a:gd name="T9" fmla="*/ 103 h 105"/>
                  <a:gd name="T10" fmla="*/ 86 w 90"/>
                  <a:gd name="T11" fmla="*/ 101 h 105"/>
                  <a:gd name="T12" fmla="*/ 88 w 90"/>
                  <a:gd name="T13" fmla="*/ 98 h 105"/>
                  <a:gd name="T14" fmla="*/ 89 w 90"/>
                  <a:gd name="T15" fmla="*/ 95 h 105"/>
                  <a:gd name="T16" fmla="*/ 90 w 90"/>
                  <a:gd name="T17" fmla="*/ 93 h 105"/>
                  <a:gd name="T18" fmla="*/ 90 w 90"/>
                  <a:gd name="T19" fmla="*/ 90 h 105"/>
                  <a:gd name="T20" fmla="*/ 90 w 90"/>
                  <a:gd name="T21" fmla="*/ 15 h 105"/>
                  <a:gd name="T22" fmla="*/ 90 w 90"/>
                  <a:gd name="T23" fmla="*/ 11 h 105"/>
                  <a:gd name="T24" fmla="*/ 89 w 90"/>
                  <a:gd name="T25" fmla="*/ 8 h 105"/>
                  <a:gd name="T26" fmla="*/ 88 w 90"/>
                  <a:gd name="T27" fmla="*/ 6 h 105"/>
                  <a:gd name="T28" fmla="*/ 86 w 90"/>
                  <a:gd name="T29" fmla="*/ 4 h 105"/>
                  <a:gd name="T30" fmla="*/ 84 w 90"/>
                  <a:gd name="T31" fmla="*/ 2 h 105"/>
                  <a:gd name="T32" fmla="*/ 82 w 90"/>
                  <a:gd name="T33" fmla="*/ 1 h 105"/>
                  <a:gd name="T34" fmla="*/ 78 w 90"/>
                  <a:gd name="T35" fmla="*/ 0 h 105"/>
                  <a:gd name="T36" fmla="*/ 75 w 90"/>
                  <a:gd name="T37" fmla="*/ 0 h 105"/>
                  <a:gd name="T38" fmla="*/ 0 w 90"/>
                  <a:gd name="T39" fmla="*/ 0 h 105"/>
                  <a:gd name="T40" fmla="*/ 0 w 90"/>
                  <a:gd name="T4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05"/>
                    </a:moveTo>
                    <a:lnTo>
                      <a:pt x="75" y="105"/>
                    </a:lnTo>
                    <a:lnTo>
                      <a:pt x="78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8"/>
                    </a:lnTo>
                    <a:lnTo>
                      <a:pt x="89" y="95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1"/>
                    </a:lnTo>
                    <a:lnTo>
                      <a:pt x="89" y="8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3" name="Freeform 172">
                <a:extLst>
                  <a:ext uri="{FF2B5EF4-FFF2-40B4-BE49-F238E27FC236}">
                    <a16:creationId xmlns:a16="http://schemas.microsoft.com/office/drawing/2014/main" id="{00000000-0008-0000-0000-0000AD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560513"/>
                <a:ext cx="28575" cy="33338"/>
              </a:xfrm>
              <a:custGeom>
                <a:avLst/>
                <a:gdLst>
                  <a:gd name="T0" fmla="*/ 90 w 90"/>
                  <a:gd name="T1" fmla="*/ 90 h 105"/>
                  <a:gd name="T2" fmla="*/ 90 w 90"/>
                  <a:gd name="T3" fmla="*/ 15 h 105"/>
                  <a:gd name="T4" fmla="*/ 90 w 90"/>
                  <a:gd name="T5" fmla="*/ 12 h 105"/>
                  <a:gd name="T6" fmla="*/ 89 w 90"/>
                  <a:gd name="T7" fmla="*/ 9 h 105"/>
                  <a:gd name="T8" fmla="*/ 88 w 90"/>
                  <a:gd name="T9" fmla="*/ 7 h 105"/>
                  <a:gd name="T10" fmla="*/ 86 w 90"/>
                  <a:gd name="T11" fmla="*/ 5 h 105"/>
                  <a:gd name="T12" fmla="*/ 84 w 90"/>
                  <a:gd name="T13" fmla="*/ 2 h 105"/>
                  <a:gd name="T14" fmla="*/ 80 w 90"/>
                  <a:gd name="T15" fmla="*/ 1 h 105"/>
                  <a:gd name="T16" fmla="*/ 78 w 90"/>
                  <a:gd name="T17" fmla="*/ 0 h 105"/>
                  <a:gd name="T18" fmla="*/ 75 w 90"/>
                  <a:gd name="T19" fmla="*/ 0 h 105"/>
                  <a:gd name="T20" fmla="*/ 15 w 90"/>
                  <a:gd name="T21" fmla="*/ 0 h 105"/>
                  <a:gd name="T22" fmla="*/ 0 w 90"/>
                  <a:gd name="T23" fmla="*/ 0 h 105"/>
                  <a:gd name="T24" fmla="*/ 0 w 90"/>
                  <a:gd name="T25" fmla="*/ 105 h 105"/>
                  <a:gd name="T26" fmla="*/ 15 w 90"/>
                  <a:gd name="T27" fmla="*/ 105 h 105"/>
                  <a:gd name="T28" fmla="*/ 75 w 90"/>
                  <a:gd name="T29" fmla="*/ 105 h 105"/>
                  <a:gd name="T30" fmla="*/ 78 w 90"/>
                  <a:gd name="T31" fmla="*/ 105 h 105"/>
                  <a:gd name="T32" fmla="*/ 80 w 90"/>
                  <a:gd name="T33" fmla="*/ 104 h 105"/>
                  <a:gd name="T34" fmla="*/ 84 w 90"/>
                  <a:gd name="T35" fmla="*/ 103 h 105"/>
                  <a:gd name="T36" fmla="*/ 86 w 90"/>
                  <a:gd name="T37" fmla="*/ 101 h 105"/>
                  <a:gd name="T38" fmla="*/ 88 w 90"/>
                  <a:gd name="T39" fmla="*/ 99 h 105"/>
                  <a:gd name="T40" fmla="*/ 89 w 90"/>
                  <a:gd name="T41" fmla="*/ 97 h 105"/>
                  <a:gd name="T42" fmla="*/ 90 w 90"/>
                  <a:gd name="T43" fmla="*/ 94 h 105"/>
                  <a:gd name="T44" fmla="*/ 90 w 90"/>
                  <a:gd name="T45" fmla="*/ 90 h 105"/>
                  <a:gd name="T46" fmla="*/ 90 w 90"/>
                  <a:gd name="T47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90" h="105">
                    <a:moveTo>
                      <a:pt x="90" y="90"/>
                    </a:move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0"/>
                    </a:lnTo>
                    <a:lnTo>
                      <a:pt x="9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4" name="Freeform 173">
                <a:extLst>
                  <a:ext uri="{FF2B5EF4-FFF2-40B4-BE49-F238E27FC236}">
                    <a16:creationId xmlns:a16="http://schemas.microsoft.com/office/drawing/2014/main" id="{00000000-0008-0000-0000-0000AE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5605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15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5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5" name="Freeform 174">
                <a:extLst>
                  <a:ext uri="{FF2B5EF4-FFF2-40B4-BE49-F238E27FC236}">
                    <a16:creationId xmlns:a16="http://schemas.microsoft.com/office/drawing/2014/main" id="{00000000-0008-0000-0000-0000AF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5 h 105"/>
                  <a:gd name="T12" fmla="*/ 2 w 90"/>
                  <a:gd name="T13" fmla="*/ 7 h 105"/>
                  <a:gd name="T14" fmla="*/ 1 w 90"/>
                  <a:gd name="T15" fmla="*/ 10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4 h 105"/>
                  <a:gd name="T24" fmla="*/ 1 w 90"/>
                  <a:gd name="T25" fmla="*/ 97 h 105"/>
                  <a:gd name="T26" fmla="*/ 2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5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6" name="Freeform 175">
                <a:extLst>
                  <a:ext uri="{FF2B5EF4-FFF2-40B4-BE49-F238E27FC236}">
                    <a16:creationId xmlns:a16="http://schemas.microsoft.com/office/drawing/2014/main" id="{00000000-0008-0000-0000-0000B0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84313"/>
                <a:ext cx="49213" cy="33338"/>
              </a:xfrm>
              <a:custGeom>
                <a:avLst/>
                <a:gdLst>
                  <a:gd name="T0" fmla="*/ 151 w 151"/>
                  <a:gd name="T1" fmla="*/ 106 h 106"/>
                  <a:gd name="T2" fmla="*/ 151 w 151"/>
                  <a:gd name="T3" fmla="*/ 0 h 106"/>
                  <a:gd name="T4" fmla="*/ 45 w 151"/>
                  <a:gd name="T5" fmla="*/ 0 h 106"/>
                  <a:gd name="T6" fmla="*/ 0 w 151"/>
                  <a:gd name="T7" fmla="*/ 0 h 106"/>
                  <a:gd name="T8" fmla="*/ 0 w 151"/>
                  <a:gd name="T9" fmla="*/ 106 h 106"/>
                  <a:gd name="T10" fmla="*/ 15 w 151"/>
                  <a:gd name="T11" fmla="*/ 106 h 106"/>
                  <a:gd name="T12" fmla="*/ 151 w 151"/>
                  <a:gd name="T13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6">
                    <a:moveTo>
                      <a:pt x="151" y="106"/>
                    </a:move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151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7" name="Freeform 176">
                <a:extLst>
                  <a:ext uri="{FF2B5EF4-FFF2-40B4-BE49-F238E27FC236}">
                    <a16:creationId xmlns:a16="http://schemas.microsoft.com/office/drawing/2014/main" id="{00000000-0008-0000-0000-0000B1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484313"/>
                <a:ext cx="28575" cy="33338"/>
              </a:xfrm>
              <a:custGeom>
                <a:avLst/>
                <a:gdLst>
                  <a:gd name="T0" fmla="*/ 75 w 90"/>
                  <a:gd name="T1" fmla="*/ 106 h 106"/>
                  <a:gd name="T2" fmla="*/ 78 w 90"/>
                  <a:gd name="T3" fmla="*/ 105 h 106"/>
                  <a:gd name="T4" fmla="*/ 80 w 90"/>
                  <a:gd name="T5" fmla="*/ 104 h 106"/>
                  <a:gd name="T6" fmla="*/ 84 w 90"/>
                  <a:gd name="T7" fmla="*/ 103 h 106"/>
                  <a:gd name="T8" fmla="*/ 86 w 90"/>
                  <a:gd name="T9" fmla="*/ 101 h 106"/>
                  <a:gd name="T10" fmla="*/ 88 w 90"/>
                  <a:gd name="T11" fmla="*/ 99 h 106"/>
                  <a:gd name="T12" fmla="*/ 89 w 90"/>
                  <a:gd name="T13" fmla="*/ 96 h 106"/>
                  <a:gd name="T14" fmla="*/ 90 w 90"/>
                  <a:gd name="T15" fmla="*/ 93 h 106"/>
                  <a:gd name="T16" fmla="*/ 90 w 90"/>
                  <a:gd name="T17" fmla="*/ 91 h 106"/>
                  <a:gd name="T18" fmla="*/ 90 w 90"/>
                  <a:gd name="T19" fmla="*/ 15 h 106"/>
                  <a:gd name="T20" fmla="*/ 90 w 90"/>
                  <a:gd name="T21" fmla="*/ 13 h 106"/>
                  <a:gd name="T22" fmla="*/ 89 w 90"/>
                  <a:gd name="T23" fmla="*/ 10 h 106"/>
                  <a:gd name="T24" fmla="*/ 88 w 90"/>
                  <a:gd name="T25" fmla="*/ 7 h 106"/>
                  <a:gd name="T26" fmla="*/ 86 w 90"/>
                  <a:gd name="T27" fmla="*/ 4 h 106"/>
                  <a:gd name="T28" fmla="*/ 84 w 90"/>
                  <a:gd name="T29" fmla="*/ 3 h 106"/>
                  <a:gd name="T30" fmla="*/ 80 w 90"/>
                  <a:gd name="T31" fmla="*/ 1 h 106"/>
                  <a:gd name="T32" fmla="*/ 78 w 90"/>
                  <a:gd name="T33" fmla="*/ 1 h 106"/>
                  <a:gd name="T34" fmla="*/ 75 w 90"/>
                  <a:gd name="T35" fmla="*/ 0 h 106"/>
                  <a:gd name="T36" fmla="*/ 45 w 90"/>
                  <a:gd name="T37" fmla="*/ 0 h 106"/>
                  <a:gd name="T38" fmla="*/ 0 w 90"/>
                  <a:gd name="T39" fmla="*/ 0 h 106"/>
                  <a:gd name="T40" fmla="*/ 0 w 90"/>
                  <a:gd name="T41" fmla="*/ 106 h 106"/>
                  <a:gd name="T42" fmla="*/ 15 w 90"/>
                  <a:gd name="T43" fmla="*/ 106 h 106"/>
                  <a:gd name="T44" fmla="*/ 75 w 90"/>
                  <a:gd name="T45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6">
                    <a:moveTo>
                      <a:pt x="75" y="106"/>
                    </a:move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3"/>
                    </a:lnTo>
                    <a:lnTo>
                      <a:pt x="80" y="1"/>
                    </a:lnTo>
                    <a:lnTo>
                      <a:pt x="78" y="1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7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8" name="Freeform 177">
                <a:extLst>
                  <a:ext uri="{FF2B5EF4-FFF2-40B4-BE49-F238E27FC236}">
                    <a16:creationId xmlns:a16="http://schemas.microsoft.com/office/drawing/2014/main" id="{00000000-0008-0000-0000-0000B2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484313"/>
                <a:ext cx="28575" cy="33338"/>
              </a:xfrm>
              <a:custGeom>
                <a:avLst/>
                <a:gdLst>
                  <a:gd name="T0" fmla="*/ 15 w 90"/>
                  <a:gd name="T1" fmla="*/ 106 h 106"/>
                  <a:gd name="T2" fmla="*/ 90 w 90"/>
                  <a:gd name="T3" fmla="*/ 106 h 106"/>
                  <a:gd name="T4" fmla="*/ 90 w 90"/>
                  <a:gd name="T5" fmla="*/ 0 h 106"/>
                  <a:gd name="T6" fmla="*/ 15 w 90"/>
                  <a:gd name="T7" fmla="*/ 0 h 106"/>
                  <a:gd name="T8" fmla="*/ 11 w 90"/>
                  <a:gd name="T9" fmla="*/ 1 h 106"/>
                  <a:gd name="T10" fmla="*/ 9 w 90"/>
                  <a:gd name="T11" fmla="*/ 1 h 106"/>
                  <a:gd name="T12" fmla="*/ 6 w 90"/>
                  <a:gd name="T13" fmla="*/ 3 h 106"/>
                  <a:gd name="T14" fmla="*/ 4 w 90"/>
                  <a:gd name="T15" fmla="*/ 4 h 106"/>
                  <a:gd name="T16" fmla="*/ 2 w 90"/>
                  <a:gd name="T17" fmla="*/ 7 h 106"/>
                  <a:gd name="T18" fmla="*/ 1 w 90"/>
                  <a:gd name="T19" fmla="*/ 10 h 106"/>
                  <a:gd name="T20" fmla="*/ 0 w 90"/>
                  <a:gd name="T21" fmla="*/ 13 h 106"/>
                  <a:gd name="T22" fmla="*/ 0 w 90"/>
                  <a:gd name="T23" fmla="*/ 15 h 106"/>
                  <a:gd name="T24" fmla="*/ 0 w 90"/>
                  <a:gd name="T25" fmla="*/ 90 h 106"/>
                  <a:gd name="T26" fmla="*/ 0 w 90"/>
                  <a:gd name="T27" fmla="*/ 93 h 106"/>
                  <a:gd name="T28" fmla="*/ 1 w 90"/>
                  <a:gd name="T29" fmla="*/ 96 h 106"/>
                  <a:gd name="T30" fmla="*/ 2 w 90"/>
                  <a:gd name="T31" fmla="*/ 99 h 106"/>
                  <a:gd name="T32" fmla="*/ 4 w 90"/>
                  <a:gd name="T33" fmla="*/ 101 h 106"/>
                  <a:gd name="T34" fmla="*/ 6 w 90"/>
                  <a:gd name="T35" fmla="*/ 103 h 106"/>
                  <a:gd name="T36" fmla="*/ 9 w 90"/>
                  <a:gd name="T37" fmla="*/ 104 h 106"/>
                  <a:gd name="T38" fmla="*/ 11 w 90"/>
                  <a:gd name="T39" fmla="*/ 105 h 106"/>
                  <a:gd name="T40" fmla="*/ 15 w 90"/>
                  <a:gd name="T41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15" y="106"/>
                    </a:move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1"/>
                    </a:lnTo>
                    <a:lnTo>
                      <a:pt x="9" y="1"/>
                    </a:lnTo>
                    <a:lnTo>
                      <a:pt x="6" y="3"/>
                    </a:lnTo>
                    <a:lnTo>
                      <a:pt x="4" y="4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9" name="Freeform 178">
                <a:extLst>
                  <a:ext uri="{FF2B5EF4-FFF2-40B4-BE49-F238E27FC236}">
                    <a16:creationId xmlns:a16="http://schemas.microsoft.com/office/drawing/2014/main" id="{00000000-0008-0000-0000-0000B3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368425"/>
                <a:ext cx="28575" cy="34925"/>
              </a:xfrm>
              <a:custGeom>
                <a:avLst/>
                <a:gdLst>
                  <a:gd name="T0" fmla="*/ 90 w 90"/>
                  <a:gd name="T1" fmla="*/ 92 h 107"/>
                  <a:gd name="T2" fmla="*/ 90 w 90"/>
                  <a:gd name="T3" fmla="*/ 15 h 107"/>
                  <a:gd name="T4" fmla="*/ 90 w 90"/>
                  <a:gd name="T5" fmla="*/ 13 h 107"/>
                  <a:gd name="T6" fmla="*/ 89 w 90"/>
                  <a:gd name="T7" fmla="*/ 10 h 107"/>
                  <a:gd name="T8" fmla="*/ 88 w 90"/>
                  <a:gd name="T9" fmla="*/ 8 h 107"/>
                  <a:gd name="T10" fmla="*/ 86 w 90"/>
                  <a:gd name="T11" fmla="*/ 6 h 107"/>
                  <a:gd name="T12" fmla="*/ 84 w 90"/>
                  <a:gd name="T13" fmla="*/ 4 h 107"/>
                  <a:gd name="T14" fmla="*/ 80 w 90"/>
                  <a:gd name="T15" fmla="*/ 3 h 107"/>
                  <a:gd name="T16" fmla="*/ 78 w 90"/>
                  <a:gd name="T17" fmla="*/ 2 h 107"/>
                  <a:gd name="T18" fmla="*/ 75 w 90"/>
                  <a:gd name="T19" fmla="*/ 2 h 107"/>
                  <a:gd name="T20" fmla="*/ 0 w 90"/>
                  <a:gd name="T21" fmla="*/ 0 h 107"/>
                  <a:gd name="T22" fmla="*/ 0 w 90"/>
                  <a:gd name="T23" fmla="*/ 107 h 107"/>
                  <a:gd name="T24" fmla="*/ 75 w 90"/>
                  <a:gd name="T25" fmla="*/ 107 h 107"/>
                  <a:gd name="T26" fmla="*/ 78 w 90"/>
                  <a:gd name="T27" fmla="*/ 106 h 107"/>
                  <a:gd name="T28" fmla="*/ 80 w 90"/>
                  <a:gd name="T29" fmla="*/ 106 h 107"/>
                  <a:gd name="T30" fmla="*/ 84 w 90"/>
                  <a:gd name="T31" fmla="*/ 103 h 107"/>
                  <a:gd name="T32" fmla="*/ 86 w 90"/>
                  <a:gd name="T33" fmla="*/ 102 h 107"/>
                  <a:gd name="T34" fmla="*/ 88 w 90"/>
                  <a:gd name="T35" fmla="*/ 100 h 107"/>
                  <a:gd name="T36" fmla="*/ 89 w 90"/>
                  <a:gd name="T37" fmla="*/ 97 h 107"/>
                  <a:gd name="T38" fmla="*/ 90 w 90"/>
                  <a:gd name="T39" fmla="*/ 95 h 107"/>
                  <a:gd name="T40" fmla="*/ 90 w 90"/>
                  <a:gd name="T41" fmla="*/ 92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90" y="92"/>
                    </a:move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8"/>
                    </a:lnTo>
                    <a:lnTo>
                      <a:pt x="86" y="6"/>
                    </a:lnTo>
                    <a:lnTo>
                      <a:pt x="84" y="4"/>
                    </a:lnTo>
                    <a:lnTo>
                      <a:pt x="80" y="3"/>
                    </a:lnTo>
                    <a:lnTo>
                      <a:pt x="78" y="2"/>
                    </a:lnTo>
                    <a:lnTo>
                      <a:pt x="75" y="2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5" y="107"/>
                    </a:lnTo>
                    <a:lnTo>
                      <a:pt x="78" y="106"/>
                    </a:lnTo>
                    <a:lnTo>
                      <a:pt x="80" y="106"/>
                    </a:lnTo>
                    <a:lnTo>
                      <a:pt x="84" y="103"/>
                    </a:lnTo>
                    <a:lnTo>
                      <a:pt x="86" y="102"/>
                    </a:lnTo>
                    <a:lnTo>
                      <a:pt x="88" y="100"/>
                    </a:lnTo>
                    <a:lnTo>
                      <a:pt x="89" y="97"/>
                    </a:lnTo>
                    <a:lnTo>
                      <a:pt x="90" y="95"/>
                    </a:lnTo>
                    <a:lnTo>
                      <a:pt x="90" y="92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0" name="Freeform 179">
                <a:extLst>
                  <a:ext uri="{FF2B5EF4-FFF2-40B4-BE49-F238E27FC236}">
                    <a16:creationId xmlns:a16="http://schemas.microsoft.com/office/drawing/2014/main" id="{00000000-0008-0000-0000-0000B4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368425"/>
                <a:ext cx="28575" cy="34925"/>
              </a:xfrm>
              <a:custGeom>
                <a:avLst/>
                <a:gdLst>
                  <a:gd name="T0" fmla="*/ 15 w 90"/>
                  <a:gd name="T1" fmla="*/ 107 h 107"/>
                  <a:gd name="T2" fmla="*/ 90 w 90"/>
                  <a:gd name="T3" fmla="*/ 107 h 107"/>
                  <a:gd name="T4" fmla="*/ 90 w 90"/>
                  <a:gd name="T5" fmla="*/ 0 h 107"/>
                  <a:gd name="T6" fmla="*/ 15 w 90"/>
                  <a:gd name="T7" fmla="*/ 0 h 107"/>
                  <a:gd name="T8" fmla="*/ 11 w 90"/>
                  <a:gd name="T9" fmla="*/ 2 h 107"/>
                  <a:gd name="T10" fmla="*/ 9 w 90"/>
                  <a:gd name="T11" fmla="*/ 3 h 107"/>
                  <a:gd name="T12" fmla="*/ 6 w 90"/>
                  <a:gd name="T13" fmla="*/ 4 h 107"/>
                  <a:gd name="T14" fmla="*/ 4 w 90"/>
                  <a:gd name="T15" fmla="*/ 6 h 107"/>
                  <a:gd name="T16" fmla="*/ 3 w 90"/>
                  <a:gd name="T17" fmla="*/ 8 h 107"/>
                  <a:gd name="T18" fmla="*/ 1 w 90"/>
                  <a:gd name="T19" fmla="*/ 10 h 107"/>
                  <a:gd name="T20" fmla="*/ 0 w 90"/>
                  <a:gd name="T21" fmla="*/ 13 h 107"/>
                  <a:gd name="T22" fmla="*/ 0 w 90"/>
                  <a:gd name="T23" fmla="*/ 17 h 107"/>
                  <a:gd name="T24" fmla="*/ 0 w 90"/>
                  <a:gd name="T25" fmla="*/ 92 h 107"/>
                  <a:gd name="T26" fmla="*/ 0 w 90"/>
                  <a:gd name="T27" fmla="*/ 95 h 107"/>
                  <a:gd name="T28" fmla="*/ 1 w 90"/>
                  <a:gd name="T29" fmla="*/ 97 h 107"/>
                  <a:gd name="T30" fmla="*/ 3 w 90"/>
                  <a:gd name="T31" fmla="*/ 100 h 107"/>
                  <a:gd name="T32" fmla="*/ 4 w 90"/>
                  <a:gd name="T33" fmla="*/ 102 h 107"/>
                  <a:gd name="T34" fmla="*/ 6 w 90"/>
                  <a:gd name="T35" fmla="*/ 103 h 107"/>
                  <a:gd name="T36" fmla="*/ 9 w 90"/>
                  <a:gd name="T37" fmla="*/ 106 h 107"/>
                  <a:gd name="T38" fmla="*/ 11 w 90"/>
                  <a:gd name="T39" fmla="*/ 106 h 107"/>
                  <a:gd name="T40" fmla="*/ 15 w 90"/>
                  <a:gd name="T4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15" y="107"/>
                    </a:moveTo>
                    <a:lnTo>
                      <a:pt x="90" y="107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2"/>
                    </a:lnTo>
                    <a:lnTo>
                      <a:pt x="9" y="3"/>
                    </a:lnTo>
                    <a:lnTo>
                      <a:pt x="6" y="4"/>
                    </a:lnTo>
                    <a:lnTo>
                      <a:pt x="4" y="6"/>
                    </a:lnTo>
                    <a:lnTo>
                      <a:pt x="3" y="8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7"/>
                    </a:lnTo>
                    <a:lnTo>
                      <a:pt x="0" y="92"/>
                    </a:lnTo>
                    <a:lnTo>
                      <a:pt x="0" y="95"/>
                    </a:lnTo>
                    <a:lnTo>
                      <a:pt x="1" y="97"/>
                    </a:lnTo>
                    <a:lnTo>
                      <a:pt x="3" y="100"/>
                    </a:lnTo>
                    <a:lnTo>
                      <a:pt x="4" y="102"/>
                    </a:lnTo>
                    <a:lnTo>
                      <a:pt x="6" y="103"/>
                    </a:lnTo>
                    <a:lnTo>
                      <a:pt x="9" y="106"/>
                    </a:lnTo>
                    <a:lnTo>
                      <a:pt x="11" y="106"/>
                    </a:lnTo>
                    <a:lnTo>
                      <a:pt x="15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1" name="Freeform 180">
                <a:extLst>
                  <a:ext uri="{FF2B5EF4-FFF2-40B4-BE49-F238E27FC236}">
                    <a16:creationId xmlns:a16="http://schemas.microsoft.com/office/drawing/2014/main" id="{00000000-0008-0000-0000-0000B5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368425"/>
                <a:ext cx="49213" cy="34925"/>
              </a:xfrm>
              <a:custGeom>
                <a:avLst/>
                <a:gdLst>
                  <a:gd name="T0" fmla="*/ 151 w 151"/>
                  <a:gd name="T1" fmla="*/ 107 h 107"/>
                  <a:gd name="T2" fmla="*/ 151 w 151"/>
                  <a:gd name="T3" fmla="*/ 0 h 107"/>
                  <a:gd name="T4" fmla="*/ 0 w 151"/>
                  <a:gd name="T5" fmla="*/ 0 h 107"/>
                  <a:gd name="T6" fmla="*/ 0 w 151"/>
                  <a:gd name="T7" fmla="*/ 107 h 107"/>
                  <a:gd name="T8" fmla="*/ 76 w 151"/>
                  <a:gd name="T9" fmla="*/ 107 h 107"/>
                  <a:gd name="T10" fmla="*/ 151 w 151"/>
                  <a:gd name="T1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7">
                    <a:moveTo>
                      <a:pt x="151" y="107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6" y="107"/>
                    </a:lnTo>
                    <a:lnTo>
                      <a:pt x="151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2" name="Freeform 181">
                <a:extLst>
                  <a:ext uri="{FF2B5EF4-FFF2-40B4-BE49-F238E27FC236}">
                    <a16:creationId xmlns:a16="http://schemas.microsoft.com/office/drawing/2014/main" id="{00000000-0008-0000-0000-0000B6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98613"/>
                <a:ext cx="28575" cy="33338"/>
              </a:xfrm>
              <a:custGeom>
                <a:avLst/>
                <a:gdLst>
                  <a:gd name="T0" fmla="*/ 75 w 91"/>
                  <a:gd name="T1" fmla="*/ 0 h 106"/>
                  <a:gd name="T2" fmla="*/ 45 w 91"/>
                  <a:gd name="T3" fmla="*/ 0 h 106"/>
                  <a:gd name="T4" fmla="*/ 0 w 91"/>
                  <a:gd name="T5" fmla="*/ 0 h 106"/>
                  <a:gd name="T6" fmla="*/ 0 w 91"/>
                  <a:gd name="T7" fmla="*/ 106 h 106"/>
                  <a:gd name="T8" fmla="*/ 75 w 91"/>
                  <a:gd name="T9" fmla="*/ 106 h 106"/>
                  <a:gd name="T10" fmla="*/ 79 w 91"/>
                  <a:gd name="T11" fmla="*/ 106 h 106"/>
                  <a:gd name="T12" fmla="*/ 81 w 91"/>
                  <a:gd name="T13" fmla="*/ 104 h 106"/>
                  <a:gd name="T14" fmla="*/ 84 w 91"/>
                  <a:gd name="T15" fmla="*/ 103 h 106"/>
                  <a:gd name="T16" fmla="*/ 86 w 91"/>
                  <a:gd name="T17" fmla="*/ 101 h 106"/>
                  <a:gd name="T18" fmla="*/ 88 w 91"/>
                  <a:gd name="T19" fmla="*/ 99 h 106"/>
                  <a:gd name="T20" fmla="*/ 89 w 91"/>
                  <a:gd name="T21" fmla="*/ 97 h 106"/>
                  <a:gd name="T22" fmla="*/ 91 w 91"/>
                  <a:gd name="T23" fmla="*/ 94 h 106"/>
                  <a:gd name="T24" fmla="*/ 91 w 91"/>
                  <a:gd name="T25" fmla="*/ 91 h 106"/>
                  <a:gd name="T26" fmla="*/ 91 w 91"/>
                  <a:gd name="T27" fmla="*/ 15 h 106"/>
                  <a:gd name="T28" fmla="*/ 91 w 91"/>
                  <a:gd name="T29" fmla="*/ 12 h 106"/>
                  <a:gd name="T30" fmla="*/ 89 w 91"/>
                  <a:gd name="T31" fmla="*/ 10 h 106"/>
                  <a:gd name="T32" fmla="*/ 88 w 91"/>
                  <a:gd name="T33" fmla="*/ 7 h 106"/>
                  <a:gd name="T34" fmla="*/ 86 w 91"/>
                  <a:gd name="T35" fmla="*/ 5 h 106"/>
                  <a:gd name="T36" fmla="*/ 84 w 91"/>
                  <a:gd name="T37" fmla="*/ 4 h 106"/>
                  <a:gd name="T38" fmla="*/ 81 w 91"/>
                  <a:gd name="T39" fmla="*/ 2 h 106"/>
                  <a:gd name="T40" fmla="*/ 79 w 91"/>
                  <a:gd name="T41" fmla="*/ 2 h 106"/>
                  <a:gd name="T42" fmla="*/ 75 w 91"/>
                  <a:gd name="T43" fmla="*/ 0 h 106"/>
                  <a:gd name="T44" fmla="*/ 75 w 91"/>
                  <a:gd name="T45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1" h="106">
                    <a:moveTo>
                      <a:pt x="75" y="0"/>
                    </a:move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9" y="106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1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1" y="2"/>
                    </a:lnTo>
                    <a:lnTo>
                      <a:pt x="79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3" name="Freeform 182">
                <a:extLst>
                  <a:ext uri="{FF2B5EF4-FFF2-40B4-BE49-F238E27FC236}">
                    <a16:creationId xmlns:a16="http://schemas.microsoft.com/office/drawing/2014/main" id="{00000000-0008-0000-0000-0000B7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98613"/>
                <a:ext cx="28575" cy="33338"/>
              </a:xfrm>
              <a:custGeom>
                <a:avLst/>
                <a:gdLst>
                  <a:gd name="T0" fmla="*/ 0 w 90"/>
                  <a:gd name="T1" fmla="*/ 15 h 106"/>
                  <a:gd name="T2" fmla="*/ 0 w 90"/>
                  <a:gd name="T3" fmla="*/ 91 h 106"/>
                  <a:gd name="T4" fmla="*/ 0 w 90"/>
                  <a:gd name="T5" fmla="*/ 94 h 106"/>
                  <a:gd name="T6" fmla="*/ 1 w 90"/>
                  <a:gd name="T7" fmla="*/ 97 h 106"/>
                  <a:gd name="T8" fmla="*/ 3 w 90"/>
                  <a:gd name="T9" fmla="*/ 99 h 106"/>
                  <a:gd name="T10" fmla="*/ 4 w 90"/>
                  <a:gd name="T11" fmla="*/ 101 h 106"/>
                  <a:gd name="T12" fmla="*/ 6 w 90"/>
                  <a:gd name="T13" fmla="*/ 103 h 106"/>
                  <a:gd name="T14" fmla="*/ 10 w 90"/>
                  <a:gd name="T15" fmla="*/ 104 h 106"/>
                  <a:gd name="T16" fmla="*/ 12 w 90"/>
                  <a:gd name="T17" fmla="*/ 106 h 106"/>
                  <a:gd name="T18" fmla="*/ 15 w 90"/>
                  <a:gd name="T19" fmla="*/ 106 h 106"/>
                  <a:gd name="T20" fmla="*/ 90 w 90"/>
                  <a:gd name="T21" fmla="*/ 106 h 106"/>
                  <a:gd name="T22" fmla="*/ 90 w 90"/>
                  <a:gd name="T23" fmla="*/ 0 h 106"/>
                  <a:gd name="T24" fmla="*/ 15 w 90"/>
                  <a:gd name="T25" fmla="*/ 0 h 106"/>
                  <a:gd name="T26" fmla="*/ 12 w 90"/>
                  <a:gd name="T27" fmla="*/ 0 h 106"/>
                  <a:gd name="T28" fmla="*/ 10 w 90"/>
                  <a:gd name="T29" fmla="*/ 2 h 106"/>
                  <a:gd name="T30" fmla="*/ 6 w 90"/>
                  <a:gd name="T31" fmla="*/ 4 h 106"/>
                  <a:gd name="T32" fmla="*/ 4 w 90"/>
                  <a:gd name="T33" fmla="*/ 5 h 106"/>
                  <a:gd name="T34" fmla="*/ 3 w 90"/>
                  <a:gd name="T35" fmla="*/ 7 h 106"/>
                  <a:gd name="T36" fmla="*/ 1 w 90"/>
                  <a:gd name="T37" fmla="*/ 10 h 106"/>
                  <a:gd name="T38" fmla="*/ 0 w 90"/>
                  <a:gd name="T39" fmla="*/ 12 h 106"/>
                  <a:gd name="T40" fmla="*/ 0 w 90"/>
                  <a:gd name="T41" fmla="*/ 15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0" y="15"/>
                    </a:move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10" y="104"/>
                    </a:lnTo>
                    <a:lnTo>
                      <a:pt x="12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4" name="Freeform 183">
                <a:extLst>
                  <a:ext uri="{FF2B5EF4-FFF2-40B4-BE49-F238E27FC236}">
                    <a16:creationId xmlns:a16="http://schemas.microsoft.com/office/drawing/2014/main" id="{00000000-0008-0000-0000-0000B8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98613"/>
                <a:ext cx="47625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45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5" name="Freeform 184">
                <a:extLst>
                  <a:ext uri="{FF2B5EF4-FFF2-40B4-BE49-F238E27FC236}">
                    <a16:creationId xmlns:a16="http://schemas.microsoft.com/office/drawing/2014/main" id="{00000000-0008-0000-0000-0000B9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73438" y="1560513"/>
                <a:ext cx="47625" cy="33338"/>
              </a:xfrm>
              <a:custGeom>
                <a:avLst/>
                <a:gdLst>
                  <a:gd name="T0" fmla="*/ 150 w 150"/>
                  <a:gd name="T1" fmla="*/ 0 h 105"/>
                  <a:gd name="T2" fmla="*/ 105 w 150"/>
                  <a:gd name="T3" fmla="*/ 0 h 105"/>
                  <a:gd name="T4" fmla="*/ 0 w 150"/>
                  <a:gd name="T5" fmla="*/ 0 h 105"/>
                  <a:gd name="T6" fmla="*/ 0 w 150"/>
                  <a:gd name="T7" fmla="*/ 105 h 105"/>
                  <a:gd name="T8" fmla="*/ 105 w 150"/>
                  <a:gd name="T9" fmla="*/ 105 h 105"/>
                  <a:gd name="T10" fmla="*/ 150 w 150"/>
                  <a:gd name="T11" fmla="*/ 105 h 105"/>
                  <a:gd name="T12" fmla="*/ 150 w 150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150" y="0"/>
                    </a:moveTo>
                    <a:lnTo>
                      <a:pt x="10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6" name="Freeform 185">
                <a:extLst>
                  <a:ext uri="{FF2B5EF4-FFF2-40B4-BE49-F238E27FC236}">
                    <a16:creationId xmlns:a16="http://schemas.microsoft.com/office/drawing/2014/main" id="{00000000-0008-0000-0000-0000BA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35338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45 w 90"/>
                  <a:gd name="T3" fmla="*/ 0 h 105"/>
                  <a:gd name="T4" fmla="*/ 15 w 90"/>
                  <a:gd name="T5" fmla="*/ 0 h 105"/>
                  <a:gd name="T6" fmla="*/ 12 w 90"/>
                  <a:gd name="T7" fmla="*/ 0 h 105"/>
                  <a:gd name="T8" fmla="*/ 10 w 90"/>
                  <a:gd name="T9" fmla="*/ 1 h 105"/>
                  <a:gd name="T10" fmla="*/ 7 w 90"/>
                  <a:gd name="T11" fmla="*/ 2 h 105"/>
                  <a:gd name="T12" fmla="*/ 4 w 90"/>
                  <a:gd name="T13" fmla="*/ 5 h 105"/>
                  <a:gd name="T14" fmla="*/ 3 w 90"/>
                  <a:gd name="T15" fmla="*/ 7 h 105"/>
                  <a:gd name="T16" fmla="*/ 1 w 90"/>
                  <a:gd name="T17" fmla="*/ 10 h 105"/>
                  <a:gd name="T18" fmla="*/ 1 w 90"/>
                  <a:gd name="T19" fmla="*/ 12 h 105"/>
                  <a:gd name="T20" fmla="*/ 0 w 90"/>
                  <a:gd name="T21" fmla="*/ 15 h 105"/>
                  <a:gd name="T22" fmla="*/ 0 w 90"/>
                  <a:gd name="T23" fmla="*/ 90 h 105"/>
                  <a:gd name="T24" fmla="*/ 1 w 90"/>
                  <a:gd name="T25" fmla="*/ 94 h 105"/>
                  <a:gd name="T26" fmla="*/ 1 w 90"/>
                  <a:gd name="T27" fmla="*/ 97 h 105"/>
                  <a:gd name="T28" fmla="*/ 3 w 90"/>
                  <a:gd name="T29" fmla="*/ 99 h 105"/>
                  <a:gd name="T30" fmla="*/ 4 w 90"/>
                  <a:gd name="T31" fmla="*/ 101 h 105"/>
                  <a:gd name="T32" fmla="*/ 7 w 90"/>
                  <a:gd name="T33" fmla="*/ 103 h 105"/>
                  <a:gd name="T34" fmla="*/ 10 w 90"/>
                  <a:gd name="T35" fmla="*/ 104 h 105"/>
                  <a:gd name="T36" fmla="*/ 12 w 90"/>
                  <a:gd name="T37" fmla="*/ 105 h 105"/>
                  <a:gd name="T38" fmla="*/ 15 w 90"/>
                  <a:gd name="T39" fmla="*/ 105 h 105"/>
                  <a:gd name="T40" fmla="*/ 45 w 90"/>
                  <a:gd name="T41" fmla="*/ 105 h 105"/>
                  <a:gd name="T42" fmla="*/ 90 w 90"/>
                  <a:gd name="T43" fmla="*/ 105 h 105"/>
                  <a:gd name="T44" fmla="*/ 90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45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7" y="2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1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1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7" name="Freeform 186">
                <a:extLst>
                  <a:ext uri="{FF2B5EF4-FFF2-40B4-BE49-F238E27FC236}">
                    <a16:creationId xmlns:a16="http://schemas.microsoft.com/office/drawing/2014/main" id="{00000000-0008-0000-0000-0000BB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30588" y="1560513"/>
                <a:ext cx="28575" cy="33338"/>
              </a:xfrm>
              <a:custGeom>
                <a:avLst/>
                <a:gdLst>
                  <a:gd name="T0" fmla="*/ 76 w 91"/>
                  <a:gd name="T1" fmla="*/ 0 h 105"/>
                  <a:gd name="T2" fmla="*/ 0 w 91"/>
                  <a:gd name="T3" fmla="*/ 0 h 105"/>
                  <a:gd name="T4" fmla="*/ 0 w 91"/>
                  <a:gd name="T5" fmla="*/ 105 h 105"/>
                  <a:gd name="T6" fmla="*/ 76 w 91"/>
                  <a:gd name="T7" fmla="*/ 105 h 105"/>
                  <a:gd name="T8" fmla="*/ 79 w 91"/>
                  <a:gd name="T9" fmla="*/ 105 h 105"/>
                  <a:gd name="T10" fmla="*/ 82 w 91"/>
                  <a:gd name="T11" fmla="*/ 104 h 105"/>
                  <a:gd name="T12" fmla="*/ 84 w 91"/>
                  <a:gd name="T13" fmla="*/ 103 h 105"/>
                  <a:gd name="T14" fmla="*/ 86 w 91"/>
                  <a:gd name="T15" fmla="*/ 101 h 105"/>
                  <a:gd name="T16" fmla="*/ 88 w 91"/>
                  <a:gd name="T17" fmla="*/ 99 h 105"/>
                  <a:gd name="T18" fmla="*/ 89 w 91"/>
                  <a:gd name="T19" fmla="*/ 97 h 105"/>
                  <a:gd name="T20" fmla="*/ 91 w 91"/>
                  <a:gd name="T21" fmla="*/ 94 h 105"/>
                  <a:gd name="T22" fmla="*/ 91 w 91"/>
                  <a:gd name="T23" fmla="*/ 90 h 105"/>
                  <a:gd name="T24" fmla="*/ 91 w 91"/>
                  <a:gd name="T25" fmla="*/ 15 h 105"/>
                  <a:gd name="T26" fmla="*/ 91 w 91"/>
                  <a:gd name="T27" fmla="*/ 12 h 105"/>
                  <a:gd name="T28" fmla="*/ 89 w 91"/>
                  <a:gd name="T29" fmla="*/ 9 h 105"/>
                  <a:gd name="T30" fmla="*/ 88 w 91"/>
                  <a:gd name="T31" fmla="*/ 7 h 105"/>
                  <a:gd name="T32" fmla="*/ 86 w 91"/>
                  <a:gd name="T33" fmla="*/ 5 h 105"/>
                  <a:gd name="T34" fmla="*/ 84 w 91"/>
                  <a:gd name="T35" fmla="*/ 2 h 105"/>
                  <a:gd name="T36" fmla="*/ 82 w 91"/>
                  <a:gd name="T37" fmla="*/ 1 h 105"/>
                  <a:gd name="T38" fmla="*/ 79 w 91"/>
                  <a:gd name="T39" fmla="*/ 0 h 105"/>
                  <a:gd name="T40" fmla="*/ 76 w 91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1" h="105">
                    <a:moveTo>
                      <a:pt x="76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6" y="105"/>
                    </a:lnTo>
                    <a:lnTo>
                      <a:pt x="79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9" y="0"/>
                    </a:lnTo>
                    <a:lnTo>
                      <a:pt x="76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8" name="Freeform 187">
                <a:extLst>
                  <a:ext uri="{FF2B5EF4-FFF2-40B4-BE49-F238E27FC236}">
                    <a16:creationId xmlns:a16="http://schemas.microsoft.com/office/drawing/2014/main" id="{00000000-0008-0000-0000-0000BC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22413"/>
                <a:ext cx="28575" cy="33338"/>
              </a:xfrm>
              <a:custGeom>
                <a:avLst/>
                <a:gdLst>
                  <a:gd name="T0" fmla="*/ 75 w 91"/>
                  <a:gd name="T1" fmla="*/ 105 h 105"/>
                  <a:gd name="T2" fmla="*/ 79 w 91"/>
                  <a:gd name="T3" fmla="*/ 105 h 105"/>
                  <a:gd name="T4" fmla="*/ 81 w 91"/>
                  <a:gd name="T5" fmla="*/ 104 h 105"/>
                  <a:gd name="T6" fmla="*/ 84 w 91"/>
                  <a:gd name="T7" fmla="*/ 102 h 105"/>
                  <a:gd name="T8" fmla="*/ 86 w 91"/>
                  <a:gd name="T9" fmla="*/ 101 h 105"/>
                  <a:gd name="T10" fmla="*/ 88 w 91"/>
                  <a:gd name="T11" fmla="*/ 99 h 105"/>
                  <a:gd name="T12" fmla="*/ 89 w 91"/>
                  <a:gd name="T13" fmla="*/ 96 h 105"/>
                  <a:gd name="T14" fmla="*/ 91 w 91"/>
                  <a:gd name="T15" fmla="*/ 93 h 105"/>
                  <a:gd name="T16" fmla="*/ 91 w 91"/>
                  <a:gd name="T17" fmla="*/ 90 h 105"/>
                  <a:gd name="T18" fmla="*/ 91 w 91"/>
                  <a:gd name="T19" fmla="*/ 15 h 105"/>
                  <a:gd name="T20" fmla="*/ 91 w 91"/>
                  <a:gd name="T21" fmla="*/ 12 h 105"/>
                  <a:gd name="T22" fmla="*/ 89 w 91"/>
                  <a:gd name="T23" fmla="*/ 9 h 105"/>
                  <a:gd name="T24" fmla="*/ 88 w 91"/>
                  <a:gd name="T25" fmla="*/ 7 h 105"/>
                  <a:gd name="T26" fmla="*/ 86 w 91"/>
                  <a:gd name="T27" fmla="*/ 4 h 105"/>
                  <a:gd name="T28" fmla="*/ 84 w 91"/>
                  <a:gd name="T29" fmla="*/ 2 h 105"/>
                  <a:gd name="T30" fmla="*/ 81 w 91"/>
                  <a:gd name="T31" fmla="*/ 1 h 105"/>
                  <a:gd name="T32" fmla="*/ 79 w 91"/>
                  <a:gd name="T33" fmla="*/ 0 h 105"/>
                  <a:gd name="T34" fmla="*/ 75 w 91"/>
                  <a:gd name="T35" fmla="*/ 0 h 105"/>
                  <a:gd name="T36" fmla="*/ 0 w 91"/>
                  <a:gd name="T37" fmla="*/ 0 h 105"/>
                  <a:gd name="T38" fmla="*/ 0 w 91"/>
                  <a:gd name="T39" fmla="*/ 105 h 105"/>
                  <a:gd name="T40" fmla="*/ 45 w 91"/>
                  <a:gd name="T41" fmla="*/ 105 h 105"/>
                  <a:gd name="T42" fmla="*/ 75 w 91"/>
                  <a:gd name="T4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75" y="105"/>
                    </a:moveTo>
                    <a:lnTo>
                      <a:pt x="79" y="105"/>
                    </a:lnTo>
                    <a:lnTo>
                      <a:pt x="81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1" y="93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9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75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9" name="Freeform 188">
                <a:extLst>
                  <a:ext uri="{FF2B5EF4-FFF2-40B4-BE49-F238E27FC236}">
                    <a16:creationId xmlns:a16="http://schemas.microsoft.com/office/drawing/2014/main" id="{00000000-0008-0000-0000-0000BD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22413"/>
                <a:ext cx="47625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45 w 151"/>
                  <a:gd name="T9" fmla="*/ 105 h 105"/>
                  <a:gd name="T10" fmla="*/ 151 w 151"/>
                  <a:gd name="T1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90" name="Freeform 189">
                <a:extLst>
                  <a:ext uri="{FF2B5EF4-FFF2-40B4-BE49-F238E27FC236}">
                    <a16:creationId xmlns:a16="http://schemas.microsoft.com/office/drawing/2014/main" id="{00000000-0008-0000-0000-0000BE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22413"/>
                <a:ext cx="28575" cy="33338"/>
              </a:xfrm>
              <a:custGeom>
                <a:avLst/>
                <a:gdLst>
                  <a:gd name="T0" fmla="*/ 0 w 90"/>
                  <a:gd name="T1" fmla="*/ 15 h 105"/>
                  <a:gd name="T2" fmla="*/ 0 w 90"/>
                  <a:gd name="T3" fmla="*/ 90 h 105"/>
                  <a:gd name="T4" fmla="*/ 0 w 90"/>
                  <a:gd name="T5" fmla="*/ 93 h 105"/>
                  <a:gd name="T6" fmla="*/ 1 w 90"/>
                  <a:gd name="T7" fmla="*/ 96 h 105"/>
                  <a:gd name="T8" fmla="*/ 3 w 90"/>
                  <a:gd name="T9" fmla="*/ 99 h 105"/>
                  <a:gd name="T10" fmla="*/ 4 w 90"/>
                  <a:gd name="T11" fmla="*/ 101 h 105"/>
                  <a:gd name="T12" fmla="*/ 6 w 90"/>
                  <a:gd name="T13" fmla="*/ 102 h 105"/>
                  <a:gd name="T14" fmla="*/ 10 w 90"/>
                  <a:gd name="T15" fmla="*/ 104 h 105"/>
                  <a:gd name="T16" fmla="*/ 12 w 90"/>
                  <a:gd name="T17" fmla="*/ 105 h 105"/>
                  <a:gd name="T18" fmla="*/ 15 w 90"/>
                  <a:gd name="T19" fmla="*/ 105 h 105"/>
                  <a:gd name="T20" fmla="*/ 90 w 90"/>
                  <a:gd name="T21" fmla="*/ 105 h 105"/>
                  <a:gd name="T22" fmla="*/ 90 w 90"/>
                  <a:gd name="T23" fmla="*/ 0 h 105"/>
                  <a:gd name="T24" fmla="*/ 15 w 90"/>
                  <a:gd name="T25" fmla="*/ 0 h 105"/>
                  <a:gd name="T26" fmla="*/ 12 w 90"/>
                  <a:gd name="T27" fmla="*/ 0 h 105"/>
                  <a:gd name="T28" fmla="*/ 10 w 90"/>
                  <a:gd name="T29" fmla="*/ 1 h 105"/>
                  <a:gd name="T30" fmla="*/ 6 w 90"/>
                  <a:gd name="T31" fmla="*/ 2 h 105"/>
                  <a:gd name="T32" fmla="*/ 4 w 90"/>
                  <a:gd name="T33" fmla="*/ 4 h 105"/>
                  <a:gd name="T34" fmla="*/ 3 w 90"/>
                  <a:gd name="T35" fmla="*/ 7 h 105"/>
                  <a:gd name="T36" fmla="*/ 1 w 90"/>
                  <a:gd name="T37" fmla="*/ 9 h 105"/>
                  <a:gd name="T38" fmla="*/ 0 w 90"/>
                  <a:gd name="T39" fmla="*/ 12 h 105"/>
                  <a:gd name="T40" fmla="*/ 0 w 90"/>
                  <a:gd name="T41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5"/>
                    </a:move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150" name="Group 149">
            <a:extLst>
              <a:ext uri="{FF2B5EF4-FFF2-40B4-BE49-F238E27FC236}">
                <a16:creationId xmlns:a16="http://schemas.microsoft.com/office/drawing/2014/main" id="{00000000-0008-0000-0000-000096000000}"/>
              </a:ext>
            </a:extLst>
          </xdr:cNvPr>
          <xdr:cNvGrpSpPr/>
        </xdr:nvGrpSpPr>
        <xdr:grpSpPr>
          <a:xfrm>
            <a:off x="4203247" y="14468420"/>
            <a:ext cx="664028" cy="551143"/>
            <a:chOff x="5767387" y="1348326"/>
            <a:chExt cx="657225" cy="551143"/>
          </a:xfrm>
        </xdr:grpSpPr>
        <xdr:sp macro="" textlink="">
          <xdr:nvSpPr>
            <xdr:cNvPr id="154" name="Oval 153">
              <a:extLst>
                <a:ext uri="{FF2B5EF4-FFF2-40B4-BE49-F238E27FC236}">
                  <a16:creationId xmlns:a16="http://schemas.microsoft.com/office/drawing/2014/main" id="{00000000-0008-0000-0000-00009A000000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/>
          </xdr:nvSpPr>
          <xdr:spPr>
            <a:xfrm>
              <a:off x="5767387" y="1348326"/>
              <a:ext cx="657225" cy="551143"/>
            </a:xfrm>
            <a:prstGeom prst="ellipse">
              <a:avLst/>
            </a:prstGeom>
            <a:solidFill>
              <a:srgbClr val="00206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155" name="Group 154" descr="This is an icon of a cash register.">
              <a:extLst>
                <a:ext uri="{FF2B5EF4-FFF2-40B4-BE49-F238E27FC236}">
                  <a16:creationId xmlns:a16="http://schemas.microsoft.com/office/drawing/2014/main" id="{00000000-0008-0000-0000-00009B000000}"/>
                </a:ext>
              </a:extLst>
            </xdr:cNvPr>
            <xdr:cNvGrpSpPr/>
          </xdr:nvGrpSpPr>
          <xdr:grpSpPr>
            <a:xfrm>
              <a:off x="5952331" y="1427188"/>
              <a:ext cx="287338" cy="287338"/>
              <a:chOff x="304800" y="771525"/>
              <a:chExt cx="287338" cy="287338"/>
            </a:xfrm>
            <a:solidFill>
              <a:schemeClr val="bg1"/>
            </a:solidFill>
          </xdr:grpSpPr>
          <xdr:sp macro="" textlink="">
            <xdr:nvSpPr>
              <xdr:cNvPr id="156" name="Freeform 155">
                <a:extLst>
                  <a:ext uri="{FF2B5EF4-FFF2-40B4-BE49-F238E27FC236}">
                    <a16:creationId xmlns:a16="http://schemas.microsoft.com/office/drawing/2014/main" id="{00000000-0008-0000-0000-00009C000000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6388" y="923925"/>
                <a:ext cx="284163" cy="68263"/>
              </a:xfrm>
              <a:custGeom>
                <a:avLst/>
                <a:gdLst>
                  <a:gd name="T0" fmla="*/ 694 w 895"/>
                  <a:gd name="T1" fmla="*/ 159 h 211"/>
                  <a:gd name="T2" fmla="*/ 657 w 895"/>
                  <a:gd name="T3" fmla="*/ 159 h 211"/>
                  <a:gd name="T4" fmla="*/ 657 w 895"/>
                  <a:gd name="T5" fmla="*/ 122 h 211"/>
                  <a:gd name="T6" fmla="*/ 694 w 895"/>
                  <a:gd name="T7" fmla="*/ 122 h 211"/>
                  <a:gd name="T8" fmla="*/ 694 w 895"/>
                  <a:gd name="T9" fmla="*/ 159 h 211"/>
                  <a:gd name="T10" fmla="*/ 637 w 895"/>
                  <a:gd name="T11" fmla="*/ 103 h 211"/>
                  <a:gd name="T12" fmla="*/ 600 w 895"/>
                  <a:gd name="T13" fmla="*/ 103 h 211"/>
                  <a:gd name="T14" fmla="*/ 600 w 895"/>
                  <a:gd name="T15" fmla="*/ 65 h 211"/>
                  <a:gd name="T16" fmla="*/ 637 w 895"/>
                  <a:gd name="T17" fmla="*/ 65 h 211"/>
                  <a:gd name="T18" fmla="*/ 637 w 895"/>
                  <a:gd name="T19" fmla="*/ 103 h 211"/>
                  <a:gd name="T20" fmla="*/ 581 w 895"/>
                  <a:gd name="T21" fmla="*/ 159 h 211"/>
                  <a:gd name="T22" fmla="*/ 543 w 895"/>
                  <a:gd name="T23" fmla="*/ 159 h 211"/>
                  <a:gd name="T24" fmla="*/ 543 w 895"/>
                  <a:gd name="T25" fmla="*/ 122 h 211"/>
                  <a:gd name="T26" fmla="*/ 581 w 895"/>
                  <a:gd name="T27" fmla="*/ 122 h 211"/>
                  <a:gd name="T28" fmla="*/ 581 w 895"/>
                  <a:gd name="T29" fmla="*/ 159 h 211"/>
                  <a:gd name="T30" fmla="*/ 524 w 895"/>
                  <a:gd name="T31" fmla="*/ 103 h 211"/>
                  <a:gd name="T32" fmla="*/ 485 w 895"/>
                  <a:gd name="T33" fmla="*/ 103 h 211"/>
                  <a:gd name="T34" fmla="*/ 485 w 895"/>
                  <a:gd name="T35" fmla="*/ 65 h 211"/>
                  <a:gd name="T36" fmla="*/ 524 w 895"/>
                  <a:gd name="T37" fmla="*/ 65 h 211"/>
                  <a:gd name="T38" fmla="*/ 524 w 895"/>
                  <a:gd name="T39" fmla="*/ 103 h 211"/>
                  <a:gd name="T40" fmla="*/ 467 w 895"/>
                  <a:gd name="T41" fmla="*/ 159 h 211"/>
                  <a:gd name="T42" fmla="*/ 428 w 895"/>
                  <a:gd name="T43" fmla="*/ 159 h 211"/>
                  <a:gd name="T44" fmla="*/ 428 w 895"/>
                  <a:gd name="T45" fmla="*/ 122 h 211"/>
                  <a:gd name="T46" fmla="*/ 467 w 895"/>
                  <a:gd name="T47" fmla="*/ 122 h 211"/>
                  <a:gd name="T48" fmla="*/ 467 w 895"/>
                  <a:gd name="T49" fmla="*/ 159 h 211"/>
                  <a:gd name="T50" fmla="*/ 410 w 895"/>
                  <a:gd name="T51" fmla="*/ 103 h 211"/>
                  <a:gd name="T52" fmla="*/ 371 w 895"/>
                  <a:gd name="T53" fmla="*/ 103 h 211"/>
                  <a:gd name="T54" fmla="*/ 371 w 895"/>
                  <a:gd name="T55" fmla="*/ 65 h 211"/>
                  <a:gd name="T56" fmla="*/ 410 w 895"/>
                  <a:gd name="T57" fmla="*/ 65 h 211"/>
                  <a:gd name="T58" fmla="*/ 410 w 895"/>
                  <a:gd name="T59" fmla="*/ 103 h 211"/>
                  <a:gd name="T60" fmla="*/ 353 w 895"/>
                  <a:gd name="T61" fmla="*/ 159 h 211"/>
                  <a:gd name="T62" fmla="*/ 315 w 895"/>
                  <a:gd name="T63" fmla="*/ 159 h 211"/>
                  <a:gd name="T64" fmla="*/ 315 w 895"/>
                  <a:gd name="T65" fmla="*/ 122 h 211"/>
                  <a:gd name="T66" fmla="*/ 353 w 895"/>
                  <a:gd name="T67" fmla="*/ 122 h 211"/>
                  <a:gd name="T68" fmla="*/ 353 w 895"/>
                  <a:gd name="T69" fmla="*/ 159 h 211"/>
                  <a:gd name="T70" fmla="*/ 295 w 895"/>
                  <a:gd name="T71" fmla="*/ 103 h 211"/>
                  <a:gd name="T72" fmla="*/ 258 w 895"/>
                  <a:gd name="T73" fmla="*/ 103 h 211"/>
                  <a:gd name="T74" fmla="*/ 258 w 895"/>
                  <a:gd name="T75" fmla="*/ 65 h 211"/>
                  <a:gd name="T76" fmla="*/ 295 w 895"/>
                  <a:gd name="T77" fmla="*/ 65 h 211"/>
                  <a:gd name="T78" fmla="*/ 295 w 895"/>
                  <a:gd name="T79" fmla="*/ 103 h 211"/>
                  <a:gd name="T80" fmla="*/ 238 w 895"/>
                  <a:gd name="T81" fmla="*/ 159 h 211"/>
                  <a:gd name="T82" fmla="*/ 201 w 895"/>
                  <a:gd name="T83" fmla="*/ 159 h 211"/>
                  <a:gd name="T84" fmla="*/ 201 w 895"/>
                  <a:gd name="T85" fmla="*/ 122 h 211"/>
                  <a:gd name="T86" fmla="*/ 238 w 895"/>
                  <a:gd name="T87" fmla="*/ 122 h 211"/>
                  <a:gd name="T88" fmla="*/ 238 w 895"/>
                  <a:gd name="T89" fmla="*/ 159 h 211"/>
                  <a:gd name="T90" fmla="*/ 815 w 895"/>
                  <a:gd name="T91" fmla="*/ 0 h 211"/>
                  <a:gd name="T92" fmla="*/ 80 w 895"/>
                  <a:gd name="T93" fmla="*/ 0 h 211"/>
                  <a:gd name="T94" fmla="*/ 0 w 895"/>
                  <a:gd name="T95" fmla="*/ 211 h 211"/>
                  <a:gd name="T96" fmla="*/ 895 w 895"/>
                  <a:gd name="T97" fmla="*/ 211 h 211"/>
                  <a:gd name="T98" fmla="*/ 815 w 895"/>
                  <a:gd name="T99" fmla="*/ 0 h 21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</a:cxnLst>
                <a:rect l="0" t="0" r="r" b="b"/>
                <a:pathLst>
                  <a:path w="895" h="211">
                    <a:moveTo>
                      <a:pt x="694" y="159"/>
                    </a:moveTo>
                    <a:lnTo>
                      <a:pt x="657" y="159"/>
                    </a:lnTo>
                    <a:lnTo>
                      <a:pt x="657" y="122"/>
                    </a:lnTo>
                    <a:lnTo>
                      <a:pt x="694" y="122"/>
                    </a:lnTo>
                    <a:lnTo>
                      <a:pt x="694" y="159"/>
                    </a:lnTo>
                    <a:close/>
                    <a:moveTo>
                      <a:pt x="637" y="103"/>
                    </a:moveTo>
                    <a:lnTo>
                      <a:pt x="600" y="103"/>
                    </a:lnTo>
                    <a:lnTo>
                      <a:pt x="600" y="65"/>
                    </a:lnTo>
                    <a:lnTo>
                      <a:pt x="637" y="65"/>
                    </a:lnTo>
                    <a:lnTo>
                      <a:pt x="637" y="103"/>
                    </a:lnTo>
                    <a:close/>
                    <a:moveTo>
                      <a:pt x="581" y="159"/>
                    </a:moveTo>
                    <a:lnTo>
                      <a:pt x="543" y="159"/>
                    </a:lnTo>
                    <a:lnTo>
                      <a:pt x="543" y="122"/>
                    </a:lnTo>
                    <a:lnTo>
                      <a:pt x="581" y="122"/>
                    </a:lnTo>
                    <a:lnTo>
                      <a:pt x="581" y="159"/>
                    </a:lnTo>
                    <a:close/>
                    <a:moveTo>
                      <a:pt x="524" y="103"/>
                    </a:moveTo>
                    <a:lnTo>
                      <a:pt x="485" y="103"/>
                    </a:lnTo>
                    <a:lnTo>
                      <a:pt x="485" y="65"/>
                    </a:lnTo>
                    <a:lnTo>
                      <a:pt x="524" y="65"/>
                    </a:lnTo>
                    <a:lnTo>
                      <a:pt x="524" y="103"/>
                    </a:lnTo>
                    <a:close/>
                    <a:moveTo>
                      <a:pt x="467" y="159"/>
                    </a:moveTo>
                    <a:lnTo>
                      <a:pt x="428" y="159"/>
                    </a:lnTo>
                    <a:lnTo>
                      <a:pt x="428" y="122"/>
                    </a:lnTo>
                    <a:lnTo>
                      <a:pt x="467" y="122"/>
                    </a:lnTo>
                    <a:lnTo>
                      <a:pt x="467" y="159"/>
                    </a:lnTo>
                    <a:close/>
                    <a:moveTo>
                      <a:pt x="410" y="103"/>
                    </a:moveTo>
                    <a:lnTo>
                      <a:pt x="371" y="103"/>
                    </a:lnTo>
                    <a:lnTo>
                      <a:pt x="371" y="65"/>
                    </a:lnTo>
                    <a:lnTo>
                      <a:pt x="410" y="65"/>
                    </a:lnTo>
                    <a:lnTo>
                      <a:pt x="410" y="103"/>
                    </a:lnTo>
                    <a:close/>
                    <a:moveTo>
                      <a:pt x="353" y="159"/>
                    </a:moveTo>
                    <a:lnTo>
                      <a:pt x="315" y="159"/>
                    </a:lnTo>
                    <a:lnTo>
                      <a:pt x="315" y="122"/>
                    </a:lnTo>
                    <a:lnTo>
                      <a:pt x="353" y="122"/>
                    </a:lnTo>
                    <a:lnTo>
                      <a:pt x="353" y="159"/>
                    </a:lnTo>
                    <a:close/>
                    <a:moveTo>
                      <a:pt x="295" y="103"/>
                    </a:moveTo>
                    <a:lnTo>
                      <a:pt x="258" y="103"/>
                    </a:lnTo>
                    <a:lnTo>
                      <a:pt x="258" y="65"/>
                    </a:lnTo>
                    <a:lnTo>
                      <a:pt x="295" y="65"/>
                    </a:lnTo>
                    <a:lnTo>
                      <a:pt x="295" y="103"/>
                    </a:lnTo>
                    <a:close/>
                    <a:moveTo>
                      <a:pt x="238" y="159"/>
                    </a:moveTo>
                    <a:lnTo>
                      <a:pt x="201" y="159"/>
                    </a:lnTo>
                    <a:lnTo>
                      <a:pt x="201" y="122"/>
                    </a:lnTo>
                    <a:lnTo>
                      <a:pt x="238" y="122"/>
                    </a:lnTo>
                    <a:lnTo>
                      <a:pt x="238" y="159"/>
                    </a:lnTo>
                    <a:close/>
                    <a:moveTo>
                      <a:pt x="815" y="0"/>
                    </a:moveTo>
                    <a:lnTo>
                      <a:pt x="80" y="0"/>
                    </a:lnTo>
                    <a:lnTo>
                      <a:pt x="0" y="211"/>
                    </a:lnTo>
                    <a:lnTo>
                      <a:pt x="895" y="211"/>
                    </a:lnTo>
                    <a:lnTo>
                      <a:pt x="8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57" name="Freeform 156">
                <a:extLst>
                  <a:ext uri="{FF2B5EF4-FFF2-40B4-BE49-F238E27FC236}">
                    <a16:creationId xmlns:a16="http://schemas.microsoft.com/office/drawing/2014/main" id="{00000000-0008-0000-0000-00009D000000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4800" y="1001713"/>
                <a:ext cx="287338" cy="57150"/>
              </a:xfrm>
              <a:custGeom>
                <a:avLst/>
                <a:gdLst>
                  <a:gd name="T0" fmla="*/ 572 w 903"/>
                  <a:gd name="T1" fmla="*/ 78 h 180"/>
                  <a:gd name="T2" fmla="*/ 569 w 903"/>
                  <a:gd name="T3" fmla="*/ 84 h 180"/>
                  <a:gd name="T4" fmla="*/ 565 w 903"/>
                  <a:gd name="T5" fmla="*/ 88 h 180"/>
                  <a:gd name="T6" fmla="*/ 560 w 903"/>
                  <a:gd name="T7" fmla="*/ 90 h 180"/>
                  <a:gd name="T8" fmla="*/ 554 w 903"/>
                  <a:gd name="T9" fmla="*/ 90 h 180"/>
                  <a:gd name="T10" fmla="*/ 548 w 903"/>
                  <a:gd name="T11" fmla="*/ 88 h 180"/>
                  <a:gd name="T12" fmla="*/ 545 w 903"/>
                  <a:gd name="T13" fmla="*/ 84 h 180"/>
                  <a:gd name="T14" fmla="*/ 543 w 903"/>
                  <a:gd name="T15" fmla="*/ 78 h 180"/>
                  <a:gd name="T16" fmla="*/ 542 w 903"/>
                  <a:gd name="T17" fmla="*/ 60 h 180"/>
                  <a:gd name="T18" fmla="*/ 331 w 903"/>
                  <a:gd name="T19" fmla="*/ 75 h 180"/>
                  <a:gd name="T20" fmla="*/ 330 w 903"/>
                  <a:gd name="T21" fmla="*/ 80 h 180"/>
                  <a:gd name="T22" fmla="*/ 327 w 903"/>
                  <a:gd name="T23" fmla="*/ 86 h 180"/>
                  <a:gd name="T24" fmla="*/ 322 w 903"/>
                  <a:gd name="T25" fmla="*/ 89 h 180"/>
                  <a:gd name="T26" fmla="*/ 316 w 903"/>
                  <a:gd name="T27" fmla="*/ 90 h 180"/>
                  <a:gd name="T28" fmla="*/ 310 w 903"/>
                  <a:gd name="T29" fmla="*/ 89 h 180"/>
                  <a:gd name="T30" fmla="*/ 306 w 903"/>
                  <a:gd name="T31" fmla="*/ 86 h 180"/>
                  <a:gd name="T32" fmla="*/ 302 w 903"/>
                  <a:gd name="T33" fmla="*/ 80 h 180"/>
                  <a:gd name="T34" fmla="*/ 301 w 903"/>
                  <a:gd name="T35" fmla="*/ 75 h 180"/>
                  <a:gd name="T36" fmla="*/ 301 w 903"/>
                  <a:gd name="T37" fmla="*/ 42 h 180"/>
                  <a:gd name="T38" fmla="*/ 304 w 903"/>
                  <a:gd name="T39" fmla="*/ 36 h 180"/>
                  <a:gd name="T40" fmla="*/ 308 w 903"/>
                  <a:gd name="T41" fmla="*/ 32 h 180"/>
                  <a:gd name="T42" fmla="*/ 313 w 903"/>
                  <a:gd name="T43" fmla="*/ 30 h 180"/>
                  <a:gd name="T44" fmla="*/ 557 w 903"/>
                  <a:gd name="T45" fmla="*/ 30 h 180"/>
                  <a:gd name="T46" fmla="*/ 563 w 903"/>
                  <a:gd name="T47" fmla="*/ 31 h 180"/>
                  <a:gd name="T48" fmla="*/ 567 w 903"/>
                  <a:gd name="T49" fmla="*/ 34 h 180"/>
                  <a:gd name="T50" fmla="*/ 571 w 903"/>
                  <a:gd name="T51" fmla="*/ 39 h 180"/>
                  <a:gd name="T52" fmla="*/ 572 w 903"/>
                  <a:gd name="T53" fmla="*/ 45 h 180"/>
                  <a:gd name="T54" fmla="*/ 0 w 903"/>
                  <a:gd name="T55" fmla="*/ 0 h 180"/>
                  <a:gd name="T56" fmla="*/ 0 w 903"/>
                  <a:gd name="T57" fmla="*/ 168 h 180"/>
                  <a:gd name="T58" fmla="*/ 2 w 903"/>
                  <a:gd name="T59" fmla="*/ 174 h 180"/>
                  <a:gd name="T60" fmla="*/ 6 w 903"/>
                  <a:gd name="T61" fmla="*/ 178 h 180"/>
                  <a:gd name="T62" fmla="*/ 12 w 903"/>
                  <a:gd name="T63" fmla="*/ 180 h 180"/>
                  <a:gd name="T64" fmla="*/ 888 w 903"/>
                  <a:gd name="T65" fmla="*/ 180 h 180"/>
                  <a:gd name="T66" fmla="*/ 894 w 903"/>
                  <a:gd name="T67" fmla="*/ 179 h 180"/>
                  <a:gd name="T68" fmla="*/ 899 w 903"/>
                  <a:gd name="T69" fmla="*/ 176 h 180"/>
                  <a:gd name="T70" fmla="*/ 902 w 903"/>
                  <a:gd name="T71" fmla="*/ 172 h 180"/>
                  <a:gd name="T72" fmla="*/ 903 w 903"/>
                  <a:gd name="T73" fmla="*/ 165 h 180"/>
                  <a:gd name="T74" fmla="*/ 0 w 903"/>
                  <a:gd name="T75" fmla="*/ 0 h 18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903" h="180">
                    <a:moveTo>
                      <a:pt x="572" y="75"/>
                    </a:moveTo>
                    <a:lnTo>
                      <a:pt x="572" y="78"/>
                    </a:lnTo>
                    <a:lnTo>
                      <a:pt x="571" y="80"/>
                    </a:lnTo>
                    <a:lnTo>
                      <a:pt x="569" y="84"/>
                    </a:lnTo>
                    <a:lnTo>
                      <a:pt x="567" y="86"/>
                    </a:lnTo>
                    <a:lnTo>
                      <a:pt x="565" y="88"/>
                    </a:lnTo>
                    <a:lnTo>
                      <a:pt x="563" y="89"/>
                    </a:lnTo>
                    <a:lnTo>
                      <a:pt x="560" y="90"/>
                    </a:lnTo>
                    <a:lnTo>
                      <a:pt x="557" y="90"/>
                    </a:lnTo>
                    <a:lnTo>
                      <a:pt x="554" y="90"/>
                    </a:lnTo>
                    <a:lnTo>
                      <a:pt x="551" y="89"/>
                    </a:lnTo>
                    <a:lnTo>
                      <a:pt x="548" y="88"/>
                    </a:lnTo>
                    <a:lnTo>
                      <a:pt x="546" y="86"/>
                    </a:lnTo>
                    <a:lnTo>
                      <a:pt x="545" y="84"/>
                    </a:lnTo>
                    <a:lnTo>
                      <a:pt x="543" y="80"/>
                    </a:lnTo>
                    <a:lnTo>
                      <a:pt x="543" y="78"/>
                    </a:lnTo>
                    <a:lnTo>
                      <a:pt x="542" y="75"/>
                    </a:lnTo>
                    <a:lnTo>
                      <a:pt x="542" y="60"/>
                    </a:lnTo>
                    <a:lnTo>
                      <a:pt x="331" y="60"/>
                    </a:lnTo>
                    <a:lnTo>
                      <a:pt x="331" y="75"/>
                    </a:lnTo>
                    <a:lnTo>
                      <a:pt x="331" y="78"/>
                    </a:lnTo>
                    <a:lnTo>
                      <a:pt x="330" y="80"/>
                    </a:lnTo>
                    <a:lnTo>
                      <a:pt x="328" y="84"/>
                    </a:lnTo>
                    <a:lnTo>
                      <a:pt x="327" y="86"/>
                    </a:lnTo>
                    <a:lnTo>
                      <a:pt x="325" y="88"/>
                    </a:lnTo>
                    <a:lnTo>
                      <a:pt x="322" y="89"/>
                    </a:lnTo>
                    <a:lnTo>
                      <a:pt x="320" y="90"/>
                    </a:lnTo>
                    <a:lnTo>
                      <a:pt x="316" y="90"/>
                    </a:lnTo>
                    <a:lnTo>
                      <a:pt x="313" y="90"/>
                    </a:lnTo>
                    <a:lnTo>
                      <a:pt x="310" y="89"/>
                    </a:lnTo>
                    <a:lnTo>
                      <a:pt x="308" y="88"/>
                    </a:lnTo>
                    <a:lnTo>
                      <a:pt x="306" y="86"/>
                    </a:lnTo>
                    <a:lnTo>
                      <a:pt x="304" y="84"/>
                    </a:lnTo>
                    <a:lnTo>
                      <a:pt x="302" y="80"/>
                    </a:lnTo>
                    <a:lnTo>
                      <a:pt x="301" y="78"/>
                    </a:lnTo>
                    <a:lnTo>
                      <a:pt x="301" y="75"/>
                    </a:lnTo>
                    <a:lnTo>
                      <a:pt x="301" y="45"/>
                    </a:lnTo>
                    <a:lnTo>
                      <a:pt x="301" y="42"/>
                    </a:lnTo>
                    <a:lnTo>
                      <a:pt x="302" y="39"/>
                    </a:lnTo>
                    <a:lnTo>
                      <a:pt x="304" y="36"/>
                    </a:lnTo>
                    <a:lnTo>
                      <a:pt x="306" y="34"/>
                    </a:lnTo>
                    <a:lnTo>
                      <a:pt x="308" y="32"/>
                    </a:lnTo>
                    <a:lnTo>
                      <a:pt x="310" y="31"/>
                    </a:lnTo>
                    <a:lnTo>
                      <a:pt x="313" y="30"/>
                    </a:lnTo>
                    <a:lnTo>
                      <a:pt x="316" y="30"/>
                    </a:lnTo>
                    <a:lnTo>
                      <a:pt x="557" y="30"/>
                    </a:lnTo>
                    <a:lnTo>
                      <a:pt x="560" y="30"/>
                    </a:lnTo>
                    <a:lnTo>
                      <a:pt x="563" y="31"/>
                    </a:lnTo>
                    <a:lnTo>
                      <a:pt x="565" y="32"/>
                    </a:lnTo>
                    <a:lnTo>
                      <a:pt x="567" y="34"/>
                    </a:lnTo>
                    <a:lnTo>
                      <a:pt x="569" y="36"/>
                    </a:lnTo>
                    <a:lnTo>
                      <a:pt x="571" y="39"/>
                    </a:lnTo>
                    <a:lnTo>
                      <a:pt x="572" y="42"/>
                    </a:lnTo>
                    <a:lnTo>
                      <a:pt x="572" y="45"/>
                    </a:lnTo>
                    <a:lnTo>
                      <a:pt x="572" y="75"/>
                    </a:lnTo>
                    <a:close/>
                    <a:moveTo>
                      <a:pt x="0" y="0"/>
                    </a:moveTo>
                    <a:lnTo>
                      <a:pt x="0" y="165"/>
                    </a:lnTo>
                    <a:lnTo>
                      <a:pt x="0" y="168"/>
                    </a:lnTo>
                    <a:lnTo>
                      <a:pt x="1" y="172"/>
                    </a:lnTo>
                    <a:lnTo>
                      <a:pt x="2" y="174"/>
                    </a:lnTo>
                    <a:lnTo>
                      <a:pt x="4" y="176"/>
                    </a:lnTo>
                    <a:lnTo>
                      <a:pt x="6" y="178"/>
                    </a:lnTo>
                    <a:lnTo>
                      <a:pt x="10" y="179"/>
                    </a:lnTo>
                    <a:lnTo>
                      <a:pt x="12" y="180"/>
                    </a:lnTo>
                    <a:lnTo>
                      <a:pt x="15" y="180"/>
                    </a:lnTo>
                    <a:lnTo>
                      <a:pt x="888" y="180"/>
                    </a:lnTo>
                    <a:lnTo>
                      <a:pt x="891" y="180"/>
                    </a:lnTo>
                    <a:lnTo>
                      <a:pt x="894" y="179"/>
                    </a:lnTo>
                    <a:lnTo>
                      <a:pt x="897" y="178"/>
                    </a:lnTo>
                    <a:lnTo>
                      <a:pt x="899" y="176"/>
                    </a:lnTo>
                    <a:lnTo>
                      <a:pt x="901" y="174"/>
                    </a:lnTo>
                    <a:lnTo>
                      <a:pt x="902" y="172"/>
                    </a:lnTo>
                    <a:lnTo>
                      <a:pt x="903" y="168"/>
                    </a:lnTo>
                    <a:lnTo>
                      <a:pt x="903" y="165"/>
                    </a:lnTo>
                    <a:lnTo>
                      <a:pt x="903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58" name="Freeform 157">
                <a:extLst>
                  <a:ext uri="{FF2B5EF4-FFF2-40B4-BE49-F238E27FC236}">
                    <a16:creationId xmlns:a16="http://schemas.microsoft.com/office/drawing/2014/main" id="{00000000-0008-0000-0000-00009E000000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33375" y="771525"/>
                <a:ext cx="230188" cy="142875"/>
              </a:xfrm>
              <a:custGeom>
                <a:avLst/>
                <a:gdLst>
                  <a:gd name="T0" fmla="*/ 448 w 723"/>
                  <a:gd name="T1" fmla="*/ 361 h 452"/>
                  <a:gd name="T2" fmla="*/ 441 w 723"/>
                  <a:gd name="T3" fmla="*/ 357 h 452"/>
                  <a:gd name="T4" fmla="*/ 438 w 723"/>
                  <a:gd name="T5" fmla="*/ 350 h 452"/>
                  <a:gd name="T6" fmla="*/ 438 w 723"/>
                  <a:gd name="T7" fmla="*/ 340 h 452"/>
                  <a:gd name="T8" fmla="*/ 443 w 723"/>
                  <a:gd name="T9" fmla="*/ 334 h 452"/>
                  <a:gd name="T10" fmla="*/ 452 w 723"/>
                  <a:gd name="T11" fmla="*/ 331 h 452"/>
                  <a:gd name="T12" fmla="*/ 608 w 723"/>
                  <a:gd name="T13" fmla="*/ 333 h 452"/>
                  <a:gd name="T14" fmla="*/ 615 w 723"/>
                  <a:gd name="T15" fmla="*/ 338 h 452"/>
                  <a:gd name="T16" fmla="*/ 618 w 723"/>
                  <a:gd name="T17" fmla="*/ 346 h 452"/>
                  <a:gd name="T18" fmla="*/ 615 w 723"/>
                  <a:gd name="T19" fmla="*/ 355 h 452"/>
                  <a:gd name="T20" fmla="*/ 608 w 723"/>
                  <a:gd name="T21" fmla="*/ 360 h 452"/>
                  <a:gd name="T22" fmla="*/ 331 w 723"/>
                  <a:gd name="T23" fmla="*/ 407 h 452"/>
                  <a:gd name="T24" fmla="*/ 329 w 723"/>
                  <a:gd name="T25" fmla="*/ 415 h 452"/>
                  <a:gd name="T26" fmla="*/ 322 w 723"/>
                  <a:gd name="T27" fmla="*/ 420 h 452"/>
                  <a:gd name="T28" fmla="*/ 105 w 723"/>
                  <a:gd name="T29" fmla="*/ 422 h 452"/>
                  <a:gd name="T30" fmla="*/ 98 w 723"/>
                  <a:gd name="T31" fmla="*/ 419 h 452"/>
                  <a:gd name="T32" fmla="*/ 92 w 723"/>
                  <a:gd name="T33" fmla="*/ 412 h 452"/>
                  <a:gd name="T34" fmla="*/ 90 w 723"/>
                  <a:gd name="T35" fmla="*/ 286 h 452"/>
                  <a:gd name="T36" fmla="*/ 93 w 723"/>
                  <a:gd name="T37" fmla="*/ 278 h 452"/>
                  <a:gd name="T38" fmla="*/ 100 w 723"/>
                  <a:gd name="T39" fmla="*/ 272 h 452"/>
                  <a:gd name="T40" fmla="*/ 316 w 723"/>
                  <a:gd name="T41" fmla="*/ 271 h 452"/>
                  <a:gd name="T42" fmla="*/ 325 w 723"/>
                  <a:gd name="T43" fmla="*/ 274 h 452"/>
                  <a:gd name="T44" fmla="*/ 330 w 723"/>
                  <a:gd name="T45" fmla="*/ 280 h 452"/>
                  <a:gd name="T46" fmla="*/ 331 w 723"/>
                  <a:gd name="T47" fmla="*/ 407 h 452"/>
                  <a:gd name="T48" fmla="*/ 722 w 723"/>
                  <a:gd name="T49" fmla="*/ 220 h 452"/>
                  <a:gd name="T50" fmla="*/ 717 w 723"/>
                  <a:gd name="T51" fmla="*/ 213 h 452"/>
                  <a:gd name="T52" fmla="*/ 708 w 723"/>
                  <a:gd name="T53" fmla="*/ 211 h 452"/>
                  <a:gd name="T54" fmla="*/ 678 w 723"/>
                  <a:gd name="T55" fmla="*/ 150 h 452"/>
                  <a:gd name="T56" fmla="*/ 703 w 723"/>
                  <a:gd name="T57" fmla="*/ 143 h 452"/>
                  <a:gd name="T58" fmla="*/ 720 w 723"/>
                  <a:gd name="T59" fmla="*/ 123 h 452"/>
                  <a:gd name="T60" fmla="*/ 723 w 723"/>
                  <a:gd name="T61" fmla="*/ 45 h 452"/>
                  <a:gd name="T62" fmla="*/ 715 w 723"/>
                  <a:gd name="T63" fmla="*/ 20 h 452"/>
                  <a:gd name="T64" fmla="*/ 695 w 723"/>
                  <a:gd name="T65" fmla="*/ 3 h 452"/>
                  <a:gd name="T66" fmla="*/ 497 w 723"/>
                  <a:gd name="T67" fmla="*/ 0 h 452"/>
                  <a:gd name="T68" fmla="*/ 472 w 723"/>
                  <a:gd name="T69" fmla="*/ 8 h 452"/>
                  <a:gd name="T70" fmla="*/ 456 w 723"/>
                  <a:gd name="T71" fmla="*/ 28 h 452"/>
                  <a:gd name="T72" fmla="*/ 452 w 723"/>
                  <a:gd name="T73" fmla="*/ 105 h 452"/>
                  <a:gd name="T74" fmla="*/ 460 w 723"/>
                  <a:gd name="T75" fmla="*/ 131 h 452"/>
                  <a:gd name="T76" fmla="*/ 479 w 723"/>
                  <a:gd name="T77" fmla="*/ 147 h 452"/>
                  <a:gd name="T78" fmla="*/ 573 w 723"/>
                  <a:gd name="T79" fmla="*/ 150 h 452"/>
                  <a:gd name="T80" fmla="*/ 301 w 723"/>
                  <a:gd name="T81" fmla="*/ 75 h 452"/>
                  <a:gd name="T82" fmla="*/ 297 w 723"/>
                  <a:gd name="T83" fmla="*/ 65 h 452"/>
                  <a:gd name="T84" fmla="*/ 288 w 723"/>
                  <a:gd name="T85" fmla="*/ 60 h 452"/>
                  <a:gd name="T86" fmla="*/ 130 w 723"/>
                  <a:gd name="T87" fmla="*/ 121 h 452"/>
                  <a:gd name="T88" fmla="*/ 121 w 723"/>
                  <a:gd name="T89" fmla="*/ 131 h 452"/>
                  <a:gd name="T90" fmla="*/ 15 w 723"/>
                  <a:gd name="T91" fmla="*/ 211 h 452"/>
                  <a:gd name="T92" fmla="*/ 7 w 723"/>
                  <a:gd name="T93" fmla="*/ 213 h 452"/>
                  <a:gd name="T94" fmla="*/ 1 w 723"/>
                  <a:gd name="T95" fmla="*/ 220 h 452"/>
                  <a:gd name="T96" fmla="*/ 0 w 723"/>
                  <a:gd name="T97" fmla="*/ 452 h 45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</a:cxnLst>
                <a:rect l="0" t="0" r="r" b="b"/>
                <a:pathLst>
                  <a:path w="723" h="452">
                    <a:moveTo>
                      <a:pt x="603" y="361"/>
                    </a:moveTo>
                    <a:lnTo>
                      <a:pt x="452" y="361"/>
                    </a:lnTo>
                    <a:lnTo>
                      <a:pt x="448" y="361"/>
                    </a:lnTo>
                    <a:lnTo>
                      <a:pt x="446" y="360"/>
                    </a:lnTo>
                    <a:lnTo>
                      <a:pt x="443" y="359"/>
                    </a:lnTo>
                    <a:lnTo>
                      <a:pt x="441" y="357"/>
                    </a:lnTo>
                    <a:lnTo>
                      <a:pt x="440" y="355"/>
                    </a:lnTo>
                    <a:lnTo>
                      <a:pt x="438" y="352"/>
                    </a:lnTo>
                    <a:lnTo>
                      <a:pt x="438" y="350"/>
                    </a:lnTo>
                    <a:lnTo>
                      <a:pt x="437" y="346"/>
                    </a:lnTo>
                    <a:lnTo>
                      <a:pt x="438" y="343"/>
                    </a:lnTo>
                    <a:lnTo>
                      <a:pt x="438" y="340"/>
                    </a:lnTo>
                    <a:lnTo>
                      <a:pt x="440" y="338"/>
                    </a:lnTo>
                    <a:lnTo>
                      <a:pt x="441" y="336"/>
                    </a:lnTo>
                    <a:lnTo>
                      <a:pt x="443" y="334"/>
                    </a:lnTo>
                    <a:lnTo>
                      <a:pt x="446" y="333"/>
                    </a:lnTo>
                    <a:lnTo>
                      <a:pt x="448" y="331"/>
                    </a:lnTo>
                    <a:lnTo>
                      <a:pt x="452" y="331"/>
                    </a:lnTo>
                    <a:lnTo>
                      <a:pt x="603" y="331"/>
                    </a:lnTo>
                    <a:lnTo>
                      <a:pt x="605" y="331"/>
                    </a:lnTo>
                    <a:lnTo>
                      <a:pt x="608" y="333"/>
                    </a:lnTo>
                    <a:lnTo>
                      <a:pt x="610" y="334"/>
                    </a:lnTo>
                    <a:lnTo>
                      <a:pt x="614" y="336"/>
                    </a:lnTo>
                    <a:lnTo>
                      <a:pt x="615" y="338"/>
                    </a:lnTo>
                    <a:lnTo>
                      <a:pt x="617" y="340"/>
                    </a:lnTo>
                    <a:lnTo>
                      <a:pt x="617" y="343"/>
                    </a:lnTo>
                    <a:lnTo>
                      <a:pt x="618" y="346"/>
                    </a:lnTo>
                    <a:lnTo>
                      <a:pt x="617" y="350"/>
                    </a:lnTo>
                    <a:lnTo>
                      <a:pt x="617" y="352"/>
                    </a:lnTo>
                    <a:lnTo>
                      <a:pt x="615" y="355"/>
                    </a:lnTo>
                    <a:lnTo>
                      <a:pt x="614" y="357"/>
                    </a:lnTo>
                    <a:lnTo>
                      <a:pt x="610" y="359"/>
                    </a:lnTo>
                    <a:lnTo>
                      <a:pt x="608" y="360"/>
                    </a:lnTo>
                    <a:lnTo>
                      <a:pt x="605" y="361"/>
                    </a:lnTo>
                    <a:lnTo>
                      <a:pt x="603" y="361"/>
                    </a:lnTo>
                    <a:close/>
                    <a:moveTo>
                      <a:pt x="331" y="407"/>
                    </a:moveTo>
                    <a:lnTo>
                      <a:pt x="331" y="410"/>
                    </a:lnTo>
                    <a:lnTo>
                      <a:pt x="330" y="412"/>
                    </a:lnTo>
                    <a:lnTo>
                      <a:pt x="329" y="415"/>
                    </a:lnTo>
                    <a:lnTo>
                      <a:pt x="327" y="417"/>
                    </a:lnTo>
                    <a:lnTo>
                      <a:pt x="325" y="419"/>
                    </a:lnTo>
                    <a:lnTo>
                      <a:pt x="322" y="420"/>
                    </a:lnTo>
                    <a:lnTo>
                      <a:pt x="320" y="422"/>
                    </a:lnTo>
                    <a:lnTo>
                      <a:pt x="316" y="422"/>
                    </a:lnTo>
                    <a:lnTo>
                      <a:pt x="105" y="422"/>
                    </a:lnTo>
                    <a:lnTo>
                      <a:pt x="103" y="422"/>
                    </a:lnTo>
                    <a:lnTo>
                      <a:pt x="100" y="420"/>
                    </a:lnTo>
                    <a:lnTo>
                      <a:pt x="98" y="419"/>
                    </a:lnTo>
                    <a:lnTo>
                      <a:pt x="96" y="417"/>
                    </a:lnTo>
                    <a:lnTo>
                      <a:pt x="93" y="415"/>
                    </a:lnTo>
                    <a:lnTo>
                      <a:pt x="92" y="412"/>
                    </a:lnTo>
                    <a:lnTo>
                      <a:pt x="91" y="410"/>
                    </a:lnTo>
                    <a:lnTo>
                      <a:pt x="90" y="407"/>
                    </a:lnTo>
                    <a:lnTo>
                      <a:pt x="90" y="286"/>
                    </a:lnTo>
                    <a:lnTo>
                      <a:pt x="91" y="283"/>
                    </a:lnTo>
                    <a:lnTo>
                      <a:pt x="92" y="280"/>
                    </a:lnTo>
                    <a:lnTo>
                      <a:pt x="93" y="278"/>
                    </a:lnTo>
                    <a:lnTo>
                      <a:pt x="96" y="276"/>
                    </a:lnTo>
                    <a:lnTo>
                      <a:pt x="98" y="274"/>
                    </a:lnTo>
                    <a:lnTo>
                      <a:pt x="100" y="272"/>
                    </a:lnTo>
                    <a:lnTo>
                      <a:pt x="103" y="271"/>
                    </a:lnTo>
                    <a:lnTo>
                      <a:pt x="105" y="271"/>
                    </a:lnTo>
                    <a:lnTo>
                      <a:pt x="316" y="271"/>
                    </a:lnTo>
                    <a:lnTo>
                      <a:pt x="320" y="271"/>
                    </a:lnTo>
                    <a:lnTo>
                      <a:pt x="322" y="272"/>
                    </a:lnTo>
                    <a:lnTo>
                      <a:pt x="325" y="274"/>
                    </a:lnTo>
                    <a:lnTo>
                      <a:pt x="327" y="276"/>
                    </a:lnTo>
                    <a:lnTo>
                      <a:pt x="329" y="278"/>
                    </a:lnTo>
                    <a:lnTo>
                      <a:pt x="330" y="280"/>
                    </a:lnTo>
                    <a:lnTo>
                      <a:pt x="331" y="283"/>
                    </a:lnTo>
                    <a:lnTo>
                      <a:pt x="331" y="286"/>
                    </a:lnTo>
                    <a:lnTo>
                      <a:pt x="331" y="407"/>
                    </a:lnTo>
                    <a:close/>
                    <a:moveTo>
                      <a:pt x="723" y="226"/>
                    </a:moveTo>
                    <a:lnTo>
                      <a:pt x="723" y="223"/>
                    </a:lnTo>
                    <a:lnTo>
                      <a:pt x="722" y="220"/>
                    </a:lnTo>
                    <a:lnTo>
                      <a:pt x="721" y="218"/>
                    </a:lnTo>
                    <a:lnTo>
                      <a:pt x="719" y="216"/>
                    </a:lnTo>
                    <a:lnTo>
                      <a:pt x="717" y="213"/>
                    </a:lnTo>
                    <a:lnTo>
                      <a:pt x="713" y="212"/>
                    </a:lnTo>
                    <a:lnTo>
                      <a:pt x="711" y="211"/>
                    </a:lnTo>
                    <a:lnTo>
                      <a:pt x="708" y="211"/>
                    </a:lnTo>
                    <a:lnTo>
                      <a:pt x="603" y="211"/>
                    </a:lnTo>
                    <a:lnTo>
                      <a:pt x="603" y="150"/>
                    </a:lnTo>
                    <a:lnTo>
                      <a:pt x="678" y="150"/>
                    </a:lnTo>
                    <a:lnTo>
                      <a:pt x="686" y="149"/>
                    </a:lnTo>
                    <a:lnTo>
                      <a:pt x="695" y="147"/>
                    </a:lnTo>
                    <a:lnTo>
                      <a:pt x="703" y="143"/>
                    </a:lnTo>
                    <a:lnTo>
                      <a:pt x="710" y="137"/>
                    </a:lnTo>
                    <a:lnTo>
                      <a:pt x="715" y="131"/>
                    </a:lnTo>
                    <a:lnTo>
                      <a:pt x="720" y="123"/>
                    </a:lnTo>
                    <a:lnTo>
                      <a:pt x="722" y="115"/>
                    </a:lnTo>
                    <a:lnTo>
                      <a:pt x="723" y="105"/>
                    </a:lnTo>
                    <a:lnTo>
                      <a:pt x="723" y="45"/>
                    </a:lnTo>
                    <a:lnTo>
                      <a:pt x="722" y="36"/>
                    </a:lnTo>
                    <a:lnTo>
                      <a:pt x="720" y="28"/>
                    </a:lnTo>
                    <a:lnTo>
                      <a:pt x="715" y="20"/>
                    </a:lnTo>
                    <a:lnTo>
                      <a:pt x="710" y="13"/>
                    </a:lnTo>
                    <a:lnTo>
                      <a:pt x="703" y="8"/>
                    </a:lnTo>
                    <a:lnTo>
                      <a:pt x="695" y="3"/>
                    </a:lnTo>
                    <a:lnTo>
                      <a:pt x="686" y="1"/>
                    </a:lnTo>
                    <a:lnTo>
                      <a:pt x="678" y="0"/>
                    </a:lnTo>
                    <a:lnTo>
                      <a:pt x="497" y="0"/>
                    </a:lnTo>
                    <a:lnTo>
                      <a:pt x="488" y="1"/>
                    </a:lnTo>
                    <a:lnTo>
                      <a:pt x="479" y="3"/>
                    </a:lnTo>
                    <a:lnTo>
                      <a:pt x="472" y="8"/>
                    </a:lnTo>
                    <a:lnTo>
                      <a:pt x="466" y="13"/>
                    </a:lnTo>
                    <a:lnTo>
                      <a:pt x="460" y="20"/>
                    </a:lnTo>
                    <a:lnTo>
                      <a:pt x="456" y="28"/>
                    </a:lnTo>
                    <a:lnTo>
                      <a:pt x="453" y="36"/>
                    </a:lnTo>
                    <a:lnTo>
                      <a:pt x="452" y="45"/>
                    </a:lnTo>
                    <a:lnTo>
                      <a:pt x="452" y="105"/>
                    </a:lnTo>
                    <a:lnTo>
                      <a:pt x="453" y="115"/>
                    </a:lnTo>
                    <a:lnTo>
                      <a:pt x="456" y="123"/>
                    </a:lnTo>
                    <a:lnTo>
                      <a:pt x="460" y="131"/>
                    </a:lnTo>
                    <a:lnTo>
                      <a:pt x="466" y="137"/>
                    </a:lnTo>
                    <a:lnTo>
                      <a:pt x="472" y="143"/>
                    </a:lnTo>
                    <a:lnTo>
                      <a:pt x="479" y="147"/>
                    </a:lnTo>
                    <a:lnTo>
                      <a:pt x="488" y="150"/>
                    </a:lnTo>
                    <a:lnTo>
                      <a:pt x="497" y="150"/>
                    </a:lnTo>
                    <a:lnTo>
                      <a:pt x="573" y="150"/>
                    </a:lnTo>
                    <a:lnTo>
                      <a:pt x="573" y="211"/>
                    </a:lnTo>
                    <a:lnTo>
                      <a:pt x="301" y="211"/>
                    </a:lnTo>
                    <a:lnTo>
                      <a:pt x="301" y="75"/>
                    </a:lnTo>
                    <a:lnTo>
                      <a:pt x="301" y="72"/>
                    </a:lnTo>
                    <a:lnTo>
                      <a:pt x="299" y="69"/>
                    </a:lnTo>
                    <a:lnTo>
                      <a:pt x="297" y="65"/>
                    </a:lnTo>
                    <a:lnTo>
                      <a:pt x="295" y="63"/>
                    </a:lnTo>
                    <a:lnTo>
                      <a:pt x="292" y="61"/>
                    </a:lnTo>
                    <a:lnTo>
                      <a:pt x="288" y="60"/>
                    </a:lnTo>
                    <a:lnTo>
                      <a:pt x="284" y="60"/>
                    </a:lnTo>
                    <a:lnTo>
                      <a:pt x="281" y="61"/>
                    </a:lnTo>
                    <a:lnTo>
                      <a:pt x="130" y="121"/>
                    </a:lnTo>
                    <a:lnTo>
                      <a:pt x="127" y="123"/>
                    </a:lnTo>
                    <a:lnTo>
                      <a:pt x="123" y="128"/>
                    </a:lnTo>
                    <a:lnTo>
                      <a:pt x="121" y="131"/>
                    </a:lnTo>
                    <a:lnTo>
                      <a:pt x="121" y="135"/>
                    </a:lnTo>
                    <a:lnTo>
                      <a:pt x="121" y="211"/>
                    </a:lnTo>
                    <a:lnTo>
                      <a:pt x="15" y="211"/>
                    </a:lnTo>
                    <a:lnTo>
                      <a:pt x="12" y="211"/>
                    </a:lnTo>
                    <a:lnTo>
                      <a:pt x="10" y="212"/>
                    </a:lnTo>
                    <a:lnTo>
                      <a:pt x="7" y="213"/>
                    </a:lnTo>
                    <a:lnTo>
                      <a:pt x="4" y="216"/>
                    </a:lnTo>
                    <a:lnTo>
                      <a:pt x="3" y="218"/>
                    </a:lnTo>
                    <a:lnTo>
                      <a:pt x="1" y="220"/>
                    </a:lnTo>
                    <a:lnTo>
                      <a:pt x="1" y="223"/>
                    </a:lnTo>
                    <a:lnTo>
                      <a:pt x="0" y="226"/>
                    </a:lnTo>
                    <a:lnTo>
                      <a:pt x="0" y="452"/>
                    </a:lnTo>
                    <a:lnTo>
                      <a:pt x="723" y="452"/>
                    </a:lnTo>
                    <a:lnTo>
                      <a:pt x="723" y="22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151" name="Group 150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GrpSpPr/>
        </xdr:nvGrpSpPr>
        <xdr:grpSpPr>
          <a:xfrm>
            <a:off x="7225392" y="14260920"/>
            <a:ext cx="662668" cy="836468"/>
            <a:chOff x="7219950" y="7611109"/>
            <a:chExt cx="657225" cy="836468"/>
          </a:xfrm>
        </xdr:grpSpPr>
        <xdr:sp macro="" textlink="">
          <xdr:nvSpPr>
            <xdr:cNvPr id="152" name="Oval 151">
              <a:extLst>
                <a:ext uri="{FF2B5EF4-FFF2-40B4-BE49-F238E27FC236}">
                  <a16:creationId xmlns:a16="http://schemas.microsoft.com/office/drawing/2014/main" id="{00000000-0008-0000-0000-000098000000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/>
          </xdr:nvSpPr>
          <xdr:spPr>
            <a:xfrm>
              <a:off x="7219950" y="7830856"/>
              <a:ext cx="657225" cy="551143"/>
            </a:xfrm>
            <a:prstGeom prst="ellipse">
              <a:avLst/>
            </a:prstGeom>
            <a:solidFill>
              <a:srgbClr val="40404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153" name="Rectangle 152">
              <a:extLst>
                <a:ext uri="{FF2B5EF4-FFF2-40B4-BE49-F238E27FC236}">
                  <a16:creationId xmlns:a16="http://schemas.microsoft.com/office/drawing/2014/main" id="{00000000-0008-0000-0000-000099000000}"/>
                </a:ext>
              </a:extLst>
            </xdr:cNvPr>
            <xdr:cNvSpPr/>
          </xdr:nvSpPr>
          <xdr:spPr>
            <a:xfrm>
              <a:off x="7362825" y="7611109"/>
              <a:ext cx="362600" cy="836468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no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th-TH" sz="6600" b="1" cap="none" spc="50">
                  <a:ln w="0">
                    <a:solidFill>
                      <a:schemeClr val="bg1">
                        <a:lumMod val="95000"/>
                      </a:schemeClr>
                    </a:solidFill>
                  </a:ln>
                  <a:solidFill>
                    <a:schemeClr val="bg1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TH Chakra Petch" panose="02000506000000020004" pitchFamily="2" charset="-34"/>
                  <a:cs typeface="TH Chakra Petch" panose="02000506000000020004" pitchFamily="2" charset="-34"/>
                </a:rPr>
                <a:t>3</a:t>
              </a:r>
              <a:endParaRPr lang="en-US" sz="6600" b="1" cap="none" spc="50">
                <a:ln w="0">
                  <a:solidFill>
                    <a:schemeClr val="bg1">
                      <a:lumMod val="95000"/>
                    </a:schemeClr>
                  </a:solidFill>
                </a:ln>
                <a:solidFill>
                  <a:schemeClr val="bg1"/>
                </a:solidFill>
                <a:effectLst>
                  <a:innerShdw blurRad="63500" dist="50800" dir="13500000">
                    <a:srgbClr val="000000">
                      <a:alpha val="50000"/>
                    </a:srgbClr>
                  </a:innerShdw>
                </a:effectLst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</xdr:grpSp>
    <xdr:clientData/>
  </xdr:twoCellAnchor>
  <xdr:twoCellAnchor>
    <xdr:from>
      <xdr:col>0</xdr:col>
      <xdr:colOff>231320</xdr:colOff>
      <xdr:row>70</xdr:row>
      <xdr:rowOff>243414</xdr:rowOff>
    </xdr:from>
    <xdr:to>
      <xdr:col>20</xdr:col>
      <xdr:colOff>156792</xdr:colOff>
      <xdr:row>86</xdr:row>
      <xdr:rowOff>69340</xdr:rowOff>
    </xdr:to>
    <xdr:grpSp>
      <xdr:nvGrpSpPr>
        <xdr:cNvPr id="197" name="Group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GrpSpPr/>
      </xdr:nvGrpSpPr>
      <xdr:grpSpPr>
        <a:xfrm>
          <a:off x="231320" y="31656864"/>
          <a:ext cx="8612272" cy="6912526"/>
          <a:chOff x="204107" y="14212527"/>
          <a:chExt cx="8729293" cy="5938237"/>
        </a:xfrm>
      </xdr:grpSpPr>
      <xdr:grpSp>
        <xdr:nvGrpSpPr>
          <xdr:cNvPr id="198" name="Group 197">
            <a:extLst>
              <a:ext uri="{FF2B5EF4-FFF2-40B4-BE49-F238E27FC236}">
                <a16:creationId xmlns:a16="http://schemas.microsoft.com/office/drawing/2014/main" id="{00000000-0008-0000-0000-0000C6000000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GrpSpPr/>
        </xdr:nvGrpSpPr>
        <xdr:grpSpPr>
          <a:xfrm>
            <a:off x="204107" y="14678024"/>
            <a:ext cx="2834579" cy="5459132"/>
            <a:chOff x="298728" y="1577181"/>
            <a:chExt cx="3425093" cy="4622716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47" name="Rectangle 246">
              <a:extLst>
                <a:ext uri="{FF2B5EF4-FFF2-40B4-BE49-F238E27FC236}">
                  <a16:creationId xmlns:a16="http://schemas.microsoft.com/office/drawing/2014/main" id="{00000000-0008-0000-0000-0000F7000000}"/>
                </a:ext>
              </a:extLst>
            </xdr:cNvPr>
            <xdr:cNvSpPr/>
          </xdr:nvSpPr>
          <xdr:spPr>
            <a:xfrm>
              <a:off x="304800" y="1577181"/>
              <a:ext cx="3419021" cy="1517446"/>
            </a:xfrm>
            <a:prstGeom prst="rect">
              <a:avLst/>
            </a:prstGeom>
            <a:solidFill>
              <a:srgbClr val="CE295E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>
                <a:spcBef>
                  <a:spcPts val="600"/>
                </a:spcBef>
              </a:pPr>
              <a:r>
                <a:rPr lang="th-TH" sz="4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จปฐ.</a:t>
              </a:r>
              <a:endParaRPr lang="en-US" sz="4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248" name="Rectangle 247">
              <a:extLst>
                <a:ext uri="{FF2B5EF4-FFF2-40B4-BE49-F238E27FC236}">
                  <a16:creationId xmlns:a16="http://schemas.microsoft.com/office/drawing/2014/main" id="{00000000-0008-0000-0000-0000F8000000}"/>
                </a:ext>
              </a:extLst>
            </xdr:cNvPr>
            <xdr:cNvSpPr/>
          </xdr:nvSpPr>
          <xdr:spPr>
            <a:xfrm>
              <a:off x="298728" y="3094627"/>
              <a:ext cx="3425093" cy="310527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b="1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199" name="Group 198">
            <a:extLst>
              <a:ext uri="{FF2B5EF4-FFF2-40B4-BE49-F238E27FC236}">
                <a16:creationId xmlns:a16="http://schemas.microsoft.com/office/drawing/2014/main" id="{00000000-0008-0000-0000-0000C7000000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GrpSpPr/>
        </xdr:nvGrpSpPr>
        <xdr:grpSpPr>
          <a:xfrm>
            <a:off x="6135458" y="14682108"/>
            <a:ext cx="2797942" cy="5468656"/>
            <a:chOff x="298728" y="1577182"/>
            <a:chExt cx="3425093" cy="4622715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45" name="Rectangle 244">
              <a:extLst>
                <a:ext uri="{FF2B5EF4-FFF2-40B4-BE49-F238E27FC236}">
                  <a16:creationId xmlns:a16="http://schemas.microsoft.com/office/drawing/2014/main" id="{00000000-0008-0000-0000-0000F5000000}"/>
                </a:ext>
              </a:extLst>
            </xdr:cNvPr>
            <xdr:cNvSpPr/>
          </xdr:nvSpPr>
          <xdr:spPr>
            <a:xfrm>
              <a:off x="298728" y="3059777"/>
              <a:ext cx="3425093" cy="314012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246" name="Rectangle 245">
              <a:extLst>
                <a:ext uri="{FF2B5EF4-FFF2-40B4-BE49-F238E27FC236}">
                  <a16:creationId xmlns:a16="http://schemas.microsoft.com/office/drawing/2014/main" id="{00000000-0008-0000-0000-0000F6000000}"/>
                </a:ext>
              </a:extLst>
            </xdr:cNvPr>
            <xdr:cNvSpPr/>
          </xdr:nvSpPr>
          <xdr:spPr>
            <a:xfrm>
              <a:off x="304801" y="1577182"/>
              <a:ext cx="3419020" cy="1506797"/>
            </a:xfrm>
            <a:prstGeom prst="rect">
              <a:avLst/>
            </a:prstGeom>
            <a:solidFill>
              <a:srgbClr val="40404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b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/>
              <a:r>
                <a:rPr lang="th-TH" sz="2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สารสนเทศเพื่อการแก้ไข</a:t>
              </a:r>
              <a:br>
                <a:rPr lang="th-TH" sz="2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</a:br>
              <a:r>
                <a:rPr lang="th-TH" sz="32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ปัญหาความยากจน</a:t>
              </a:r>
            </a:p>
            <a:p>
              <a:pPr marL="0" indent="0" algn="ctr" defTabSz="914400" rtl="0" eaLnBrk="1" latinLnBrk="0" hangingPunct="1">
                <a:spcBef>
                  <a:spcPts val="600"/>
                </a:spcBef>
              </a:pPr>
              <a:endParaRPr lang="en-US" sz="2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200" name="Group 199">
            <a:extLst>
              <a:ext uri="{FF2B5EF4-FFF2-40B4-BE49-F238E27FC236}">
                <a16:creationId xmlns:a16="http://schemas.microsoft.com/office/drawing/2014/main" id="{00000000-0008-0000-0000-0000C8000000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GrpSpPr/>
        </xdr:nvGrpSpPr>
        <xdr:grpSpPr>
          <a:xfrm>
            <a:off x="3166382" y="14687550"/>
            <a:ext cx="2827775" cy="5459131"/>
            <a:chOff x="298728" y="1577182"/>
            <a:chExt cx="3425093" cy="5457588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43" name="Rectangle 242">
              <a:extLst>
                <a:ext uri="{FF2B5EF4-FFF2-40B4-BE49-F238E27FC236}">
                  <a16:creationId xmlns:a16="http://schemas.microsoft.com/office/drawing/2014/main" id="{00000000-0008-0000-0000-0000F3000000}"/>
                </a:ext>
              </a:extLst>
            </xdr:cNvPr>
            <xdr:cNvSpPr/>
          </xdr:nvSpPr>
          <xdr:spPr>
            <a:xfrm>
              <a:off x="304800" y="1577182"/>
              <a:ext cx="3419021" cy="1795489"/>
            </a:xfrm>
            <a:prstGeom prst="rect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Bef>
                  <a:spcPts val="600"/>
                </a:spcBef>
              </a:pPr>
              <a:r>
                <a:rPr lang="th-TH" sz="4800" b="1">
                  <a:latin typeface="TH Chakra Petch" panose="02000506000000020004" pitchFamily="2" charset="-34"/>
                  <a:cs typeface="TH Chakra Petch" panose="02000506000000020004" pitchFamily="2" charset="-34"/>
                </a:rPr>
                <a:t>กชช.2ค</a:t>
              </a:r>
              <a:endParaRPr lang="en-US" sz="4800" b="1"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244" name="Rectangle 243">
              <a:extLst>
                <a:ext uri="{FF2B5EF4-FFF2-40B4-BE49-F238E27FC236}">
                  <a16:creationId xmlns:a16="http://schemas.microsoft.com/office/drawing/2014/main" id="{00000000-0008-0000-0000-0000F4000000}"/>
                </a:ext>
              </a:extLst>
            </xdr:cNvPr>
            <xdr:cNvSpPr/>
          </xdr:nvSpPr>
          <xdr:spPr>
            <a:xfrm>
              <a:off x="298728" y="3351173"/>
              <a:ext cx="3425093" cy="3683597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201" name="Group 200">
            <a:extLst>
              <a:ext uri="{FF2B5EF4-FFF2-40B4-BE49-F238E27FC236}">
                <a16:creationId xmlns:a16="http://schemas.microsoft.com/office/drawing/2014/main" id="{00000000-0008-0000-0000-0000C9000000}"/>
              </a:ext>
            </a:extLst>
          </xdr:cNvPr>
          <xdr:cNvGrpSpPr/>
        </xdr:nvGrpSpPr>
        <xdr:grpSpPr>
          <a:xfrm>
            <a:off x="1292679" y="14422751"/>
            <a:ext cx="664028" cy="590010"/>
            <a:chOff x="1536019" y="1323746"/>
            <a:chExt cx="657225" cy="590010"/>
          </a:xfrm>
        </xdr:grpSpPr>
        <xdr:sp macro="" textlink="">
          <xdr:nvSpPr>
            <xdr:cNvPr id="211" name="Oval 210">
              <a:extLst>
                <a:ext uri="{FF2B5EF4-FFF2-40B4-BE49-F238E27FC236}">
                  <a16:creationId xmlns:a16="http://schemas.microsoft.com/office/drawing/2014/main" id="{00000000-0008-0000-0000-0000D3000000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/>
          </xdr:nvSpPr>
          <xdr:spPr>
            <a:xfrm>
              <a:off x="1536019" y="1323746"/>
              <a:ext cx="657225" cy="590010"/>
            </a:xfrm>
            <a:prstGeom prst="ellipse">
              <a:avLst/>
            </a:prstGeom>
            <a:solidFill>
              <a:srgbClr val="CE295E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212" name="Group 211" descr="This is an icon of coins.">
              <a:extLst>
                <a:ext uri="{FF2B5EF4-FFF2-40B4-BE49-F238E27FC236}">
                  <a16:creationId xmlns:a16="http://schemas.microsoft.com/office/drawing/2014/main" id="{00000000-0008-0000-0000-0000D4000000}"/>
                </a:ext>
              </a:extLst>
            </xdr:cNvPr>
            <xdr:cNvGrpSpPr/>
          </xdr:nvGrpSpPr>
          <xdr:grpSpPr>
            <a:xfrm>
              <a:off x="1763637" y="1481955"/>
              <a:ext cx="287338" cy="263526"/>
              <a:chOff x="3171825" y="1368425"/>
              <a:chExt cx="287338" cy="263526"/>
            </a:xfrm>
            <a:solidFill>
              <a:schemeClr val="bg1"/>
            </a:solidFill>
          </xdr:grpSpPr>
          <xdr:sp macro="" textlink="">
            <xdr:nvSpPr>
              <xdr:cNvPr id="213" name="Freeform 212">
                <a:extLst>
                  <a:ext uri="{FF2B5EF4-FFF2-40B4-BE49-F238E27FC236}">
                    <a16:creationId xmlns:a16="http://schemas.microsoft.com/office/drawing/2014/main" id="{00000000-0008-0000-0000-0000D5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98613"/>
                <a:ext cx="49213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136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4" name="Freeform 213">
                <a:extLst>
                  <a:ext uri="{FF2B5EF4-FFF2-40B4-BE49-F238E27FC236}">
                    <a16:creationId xmlns:a16="http://schemas.microsoft.com/office/drawing/2014/main" id="{00000000-0008-0000-0000-0000D6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98613"/>
                <a:ext cx="28575" cy="33338"/>
              </a:xfrm>
              <a:custGeom>
                <a:avLst/>
                <a:gdLst>
                  <a:gd name="T0" fmla="*/ 75 w 90"/>
                  <a:gd name="T1" fmla="*/ 0 h 106"/>
                  <a:gd name="T2" fmla="*/ 0 w 90"/>
                  <a:gd name="T3" fmla="*/ 0 h 106"/>
                  <a:gd name="T4" fmla="*/ 0 w 90"/>
                  <a:gd name="T5" fmla="*/ 106 h 106"/>
                  <a:gd name="T6" fmla="*/ 75 w 90"/>
                  <a:gd name="T7" fmla="*/ 106 h 106"/>
                  <a:gd name="T8" fmla="*/ 78 w 90"/>
                  <a:gd name="T9" fmla="*/ 106 h 106"/>
                  <a:gd name="T10" fmla="*/ 80 w 90"/>
                  <a:gd name="T11" fmla="*/ 104 h 106"/>
                  <a:gd name="T12" fmla="*/ 84 w 90"/>
                  <a:gd name="T13" fmla="*/ 103 h 106"/>
                  <a:gd name="T14" fmla="*/ 86 w 90"/>
                  <a:gd name="T15" fmla="*/ 101 h 106"/>
                  <a:gd name="T16" fmla="*/ 88 w 90"/>
                  <a:gd name="T17" fmla="*/ 99 h 106"/>
                  <a:gd name="T18" fmla="*/ 89 w 90"/>
                  <a:gd name="T19" fmla="*/ 97 h 106"/>
                  <a:gd name="T20" fmla="*/ 90 w 90"/>
                  <a:gd name="T21" fmla="*/ 94 h 106"/>
                  <a:gd name="T22" fmla="*/ 90 w 90"/>
                  <a:gd name="T23" fmla="*/ 91 h 106"/>
                  <a:gd name="T24" fmla="*/ 90 w 90"/>
                  <a:gd name="T25" fmla="*/ 15 h 106"/>
                  <a:gd name="T26" fmla="*/ 90 w 90"/>
                  <a:gd name="T27" fmla="*/ 12 h 106"/>
                  <a:gd name="T28" fmla="*/ 89 w 90"/>
                  <a:gd name="T29" fmla="*/ 10 h 106"/>
                  <a:gd name="T30" fmla="*/ 88 w 90"/>
                  <a:gd name="T31" fmla="*/ 7 h 106"/>
                  <a:gd name="T32" fmla="*/ 86 w 90"/>
                  <a:gd name="T33" fmla="*/ 5 h 106"/>
                  <a:gd name="T34" fmla="*/ 84 w 90"/>
                  <a:gd name="T35" fmla="*/ 4 h 106"/>
                  <a:gd name="T36" fmla="*/ 80 w 90"/>
                  <a:gd name="T37" fmla="*/ 2 h 106"/>
                  <a:gd name="T38" fmla="*/ 78 w 90"/>
                  <a:gd name="T39" fmla="*/ 2 h 106"/>
                  <a:gd name="T40" fmla="*/ 75 w 90"/>
                  <a:gd name="T41" fmla="*/ 0 h 106"/>
                  <a:gd name="T42" fmla="*/ 7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75" y="0"/>
                    </a:move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8" y="106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0" y="2"/>
                    </a:lnTo>
                    <a:lnTo>
                      <a:pt x="78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5" name="Freeform 214">
                <a:extLst>
                  <a:ext uri="{FF2B5EF4-FFF2-40B4-BE49-F238E27FC236}">
                    <a16:creationId xmlns:a16="http://schemas.microsoft.com/office/drawing/2014/main" id="{00000000-0008-0000-0000-0000D7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98613"/>
                <a:ext cx="28575" cy="33338"/>
              </a:xfrm>
              <a:custGeom>
                <a:avLst/>
                <a:gdLst>
                  <a:gd name="T0" fmla="*/ 15 w 90"/>
                  <a:gd name="T1" fmla="*/ 0 h 106"/>
                  <a:gd name="T2" fmla="*/ 11 w 90"/>
                  <a:gd name="T3" fmla="*/ 0 h 106"/>
                  <a:gd name="T4" fmla="*/ 9 w 90"/>
                  <a:gd name="T5" fmla="*/ 2 h 106"/>
                  <a:gd name="T6" fmla="*/ 6 w 90"/>
                  <a:gd name="T7" fmla="*/ 4 h 106"/>
                  <a:gd name="T8" fmla="*/ 4 w 90"/>
                  <a:gd name="T9" fmla="*/ 5 h 106"/>
                  <a:gd name="T10" fmla="*/ 3 w 90"/>
                  <a:gd name="T11" fmla="*/ 7 h 106"/>
                  <a:gd name="T12" fmla="*/ 1 w 90"/>
                  <a:gd name="T13" fmla="*/ 10 h 106"/>
                  <a:gd name="T14" fmla="*/ 0 w 90"/>
                  <a:gd name="T15" fmla="*/ 12 h 106"/>
                  <a:gd name="T16" fmla="*/ 0 w 90"/>
                  <a:gd name="T17" fmla="*/ 15 h 106"/>
                  <a:gd name="T18" fmla="*/ 0 w 90"/>
                  <a:gd name="T19" fmla="*/ 91 h 106"/>
                  <a:gd name="T20" fmla="*/ 0 w 90"/>
                  <a:gd name="T21" fmla="*/ 94 h 106"/>
                  <a:gd name="T22" fmla="*/ 1 w 90"/>
                  <a:gd name="T23" fmla="*/ 97 h 106"/>
                  <a:gd name="T24" fmla="*/ 3 w 90"/>
                  <a:gd name="T25" fmla="*/ 99 h 106"/>
                  <a:gd name="T26" fmla="*/ 4 w 90"/>
                  <a:gd name="T27" fmla="*/ 101 h 106"/>
                  <a:gd name="T28" fmla="*/ 6 w 90"/>
                  <a:gd name="T29" fmla="*/ 103 h 106"/>
                  <a:gd name="T30" fmla="*/ 9 w 90"/>
                  <a:gd name="T31" fmla="*/ 104 h 106"/>
                  <a:gd name="T32" fmla="*/ 11 w 90"/>
                  <a:gd name="T33" fmla="*/ 106 h 106"/>
                  <a:gd name="T34" fmla="*/ 15 w 90"/>
                  <a:gd name="T35" fmla="*/ 106 h 106"/>
                  <a:gd name="T36" fmla="*/ 90 w 90"/>
                  <a:gd name="T37" fmla="*/ 106 h 106"/>
                  <a:gd name="T38" fmla="*/ 90 w 90"/>
                  <a:gd name="T39" fmla="*/ 0 h 106"/>
                  <a:gd name="T40" fmla="*/ 75 w 90"/>
                  <a:gd name="T41" fmla="*/ 0 h 106"/>
                  <a:gd name="T42" fmla="*/ 1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15" y="0"/>
                    </a:moveTo>
                    <a:lnTo>
                      <a:pt x="11" y="0"/>
                    </a:lnTo>
                    <a:lnTo>
                      <a:pt x="9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6" name="Freeform 215">
                <a:extLst>
                  <a:ext uri="{FF2B5EF4-FFF2-40B4-BE49-F238E27FC236}">
                    <a16:creationId xmlns:a16="http://schemas.microsoft.com/office/drawing/2014/main" id="{00000000-0008-0000-0000-0000D8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22413"/>
                <a:ext cx="49213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136 w 151"/>
                  <a:gd name="T5" fmla="*/ 0 h 105"/>
                  <a:gd name="T6" fmla="*/ 0 w 151"/>
                  <a:gd name="T7" fmla="*/ 0 h 105"/>
                  <a:gd name="T8" fmla="*/ 0 w 151"/>
                  <a:gd name="T9" fmla="*/ 105 h 105"/>
                  <a:gd name="T10" fmla="*/ 136 w 151"/>
                  <a:gd name="T11" fmla="*/ 105 h 105"/>
                  <a:gd name="T12" fmla="*/ 151 w 151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36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7" name="Freeform 216">
                <a:extLst>
                  <a:ext uri="{FF2B5EF4-FFF2-40B4-BE49-F238E27FC236}">
                    <a16:creationId xmlns:a16="http://schemas.microsoft.com/office/drawing/2014/main" id="{00000000-0008-0000-0000-0000D9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22413"/>
                <a:ext cx="28575" cy="33338"/>
              </a:xfrm>
              <a:custGeom>
                <a:avLst/>
                <a:gdLst>
                  <a:gd name="T0" fmla="*/ 15 w 90"/>
                  <a:gd name="T1" fmla="*/ 0 h 105"/>
                  <a:gd name="T2" fmla="*/ 11 w 90"/>
                  <a:gd name="T3" fmla="*/ 0 h 105"/>
                  <a:gd name="T4" fmla="*/ 9 w 90"/>
                  <a:gd name="T5" fmla="*/ 1 h 105"/>
                  <a:gd name="T6" fmla="*/ 6 w 90"/>
                  <a:gd name="T7" fmla="*/ 2 h 105"/>
                  <a:gd name="T8" fmla="*/ 4 w 90"/>
                  <a:gd name="T9" fmla="*/ 4 h 105"/>
                  <a:gd name="T10" fmla="*/ 3 w 90"/>
                  <a:gd name="T11" fmla="*/ 7 h 105"/>
                  <a:gd name="T12" fmla="*/ 1 w 90"/>
                  <a:gd name="T13" fmla="*/ 9 h 105"/>
                  <a:gd name="T14" fmla="*/ 0 w 90"/>
                  <a:gd name="T15" fmla="*/ 12 h 105"/>
                  <a:gd name="T16" fmla="*/ 0 w 90"/>
                  <a:gd name="T17" fmla="*/ 15 h 105"/>
                  <a:gd name="T18" fmla="*/ 0 w 90"/>
                  <a:gd name="T19" fmla="*/ 90 h 105"/>
                  <a:gd name="T20" fmla="*/ 0 w 90"/>
                  <a:gd name="T21" fmla="*/ 93 h 105"/>
                  <a:gd name="T22" fmla="*/ 1 w 90"/>
                  <a:gd name="T23" fmla="*/ 96 h 105"/>
                  <a:gd name="T24" fmla="*/ 3 w 90"/>
                  <a:gd name="T25" fmla="*/ 99 h 105"/>
                  <a:gd name="T26" fmla="*/ 4 w 90"/>
                  <a:gd name="T27" fmla="*/ 101 h 105"/>
                  <a:gd name="T28" fmla="*/ 6 w 90"/>
                  <a:gd name="T29" fmla="*/ 102 h 105"/>
                  <a:gd name="T30" fmla="*/ 9 w 90"/>
                  <a:gd name="T31" fmla="*/ 104 h 105"/>
                  <a:gd name="T32" fmla="*/ 11 w 90"/>
                  <a:gd name="T33" fmla="*/ 105 h 105"/>
                  <a:gd name="T34" fmla="*/ 15 w 90"/>
                  <a:gd name="T35" fmla="*/ 105 h 105"/>
                  <a:gd name="T36" fmla="*/ 7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  <a:gd name="T42" fmla="*/ 75 w 90"/>
                  <a:gd name="T43" fmla="*/ 0 h 105"/>
                  <a:gd name="T44" fmla="*/ 15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15" y="0"/>
                    </a:move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8" name="Freeform 217">
                <a:extLst>
                  <a:ext uri="{FF2B5EF4-FFF2-40B4-BE49-F238E27FC236}">
                    <a16:creationId xmlns:a16="http://schemas.microsoft.com/office/drawing/2014/main" id="{00000000-0008-0000-0000-0000DA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22413"/>
                <a:ext cx="28575" cy="33338"/>
              </a:xfrm>
              <a:custGeom>
                <a:avLst/>
                <a:gdLst>
                  <a:gd name="T0" fmla="*/ 75 w 90"/>
                  <a:gd name="T1" fmla="*/ 0 h 105"/>
                  <a:gd name="T2" fmla="*/ 0 w 90"/>
                  <a:gd name="T3" fmla="*/ 0 h 105"/>
                  <a:gd name="T4" fmla="*/ 0 w 90"/>
                  <a:gd name="T5" fmla="*/ 105 h 105"/>
                  <a:gd name="T6" fmla="*/ 75 w 90"/>
                  <a:gd name="T7" fmla="*/ 105 h 105"/>
                  <a:gd name="T8" fmla="*/ 78 w 90"/>
                  <a:gd name="T9" fmla="*/ 105 h 105"/>
                  <a:gd name="T10" fmla="*/ 80 w 90"/>
                  <a:gd name="T11" fmla="*/ 104 h 105"/>
                  <a:gd name="T12" fmla="*/ 84 w 90"/>
                  <a:gd name="T13" fmla="*/ 102 h 105"/>
                  <a:gd name="T14" fmla="*/ 86 w 90"/>
                  <a:gd name="T15" fmla="*/ 101 h 105"/>
                  <a:gd name="T16" fmla="*/ 88 w 90"/>
                  <a:gd name="T17" fmla="*/ 99 h 105"/>
                  <a:gd name="T18" fmla="*/ 89 w 90"/>
                  <a:gd name="T19" fmla="*/ 96 h 105"/>
                  <a:gd name="T20" fmla="*/ 90 w 90"/>
                  <a:gd name="T21" fmla="*/ 93 h 105"/>
                  <a:gd name="T22" fmla="*/ 90 w 90"/>
                  <a:gd name="T23" fmla="*/ 90 h 105"/>
                  <a:gd name="T24" fmla="*/ 90 w 90"/>
                  <a:gd name="T25" fmla="*/ 15 h 105"/>
                  <a:gd name="T26" fmla="*/ 90 w 90"/>
                  <a:gd name="T27" fmla="*/ 12 h 105"/>
                  <a:gd name="T28" fmla="*/ 89 w 90"/>
                  <a:gd name="T29" fmla="*/ 9 h 105"/>
                  <a:gd name="T30" fmla="*/ 88 w 90"/>
                  <a:gd name="T31" fmla="*/ 7 h 105"/>
                  <a:gd name="T32" fmla="*/ 86 w 90"/>
                  <a:gd name="T33" fmla="*/ 4 h 105"/>
                  <a:gd name="T34" fmla="*/ 84 w 90"/>
                  <a:gd name="T35" fmla="*/ 2 h 105"/>
                  <a:gd name="T36" fmla="*/ 80 w 90"/>
                  <a:gd name="T37" fmla="*/ 1 h 105"/>
                  <a:gd name="T38" fmla="*/ 78 w 90"/>
                  <a:gd name="T39" fmla="*/ 0 h 105"/>
                  <a:gd name="T40" fmla="*/ 75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75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9" name="Freeform 218">
                <a:extLst>
                  <a:ext uri="{FF2B5EF4-FFF2-40B4-BE49-F238E27FC236}">
                    <a16:creationId xmlns:a16="http://schemas.microsoft.com/office/drawing/2014/main" id="{00000000-0008-0000-0000-0000DB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0875" y="14462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4 h 105"/>
                  <a:gd name="T12" fmla="*/ 3 w 90"/>
                  <a:gd name="T13" fmla="*/ 6 h 105"/>
                  <a:gd name="T14" fmla="*/ 1 w 90"/>
                  <a:gd name="T15" fmla="*/ 9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3 h 105"/>
                  <a:gd name="T24" fmla="*/ 1 w 90"/>
                  <a:gd name="T25" fmla="*/ 96 h 105"/>
                  <a:gd name="T26" fmla="*/ 3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45 w 90"/>
                  <a:gd name="T39" fmla="*/ 105 h 105"/>
                  <a:gd name="T40" fmla="*/ 90 w 90"/>
                  <a:gd name="T41" fmla="*/ 105 h 105"/>
                  <a:gd name="T42" fmla="*/ 90 w 90"/>
                  <a:gd name="T4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0" name="Freeform 219">
                <a:extLst>
                  <a:ext uri="{FF2B5EF4-FFF2-40B4-BE49-F238E27FC236}">
                    <a16:creationId xmlns:a16="http://schemas.microsoft.com/office/drawing/2014/main" id="{00000000-0008-0000-0000-0000DC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28975" y="14462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46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06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4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6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1" name="Freeform 220">
                <a:extLst>
                  <a:ext uri="{FF2B5EF4-FFF2-40B4-BE49-F238E27FC236}">
                    <a16:creationId xmlns:a16="http://schemas.microsoft.com/office/drawing/2014/main" id="{00000000-0008-0000-0000-0000DD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87713" y="1446213"/>
                <a:ext cx="28575" cy="33338"/>
              </a:xfrm>
              <a:custGeom>
                <a:avLst/>
                <a:gdLst>
                  <a:gd name="T0" fmla="*/ 90 w 90"/>
                  <a:gd name="T1" fmla="*/ 15 h 105"/>
                  <a:gd name="T2" fmla="*/ 90 w 90"/>
                  <a:gd name="T3" fmla="*/ 12 h 105"/>
                  <a:gd name="T4" fmla="*/ 89 w 90"/>
                  <a:gd name="T5" fmla="*/ 9 h 105"/>
                  <a:gd name="T6" fmla="*/ 88 w 90"/>
                  <a:gd name="T7" fmla="*/ 6 h 105"/>
                  <a:gd name="T8" fmla="*/ 86 w 90"/>
                  <a:gd name="T9" fmla="*/ 4 h 105"/>
                  <a:gd name="T10" fmla="*/ 84 w 90"/>
                  <a:gd name="T11" fmla="*/ 2 h 105"/>
                  <a:gd name="T12" fmla="*/ 81 w 90"/>
                  <a:gd name="T13" fmla="*/ 1 h 105"/>
                  <a:gd name="T14" fmla="*/ 78 w 90"/>
                  <a:gd name="T15" fmla="*/ 0 h 105"/>
                  <a:gd name="T16" fmla="*/ 75 w 90"/>
                  <a:gd name="T17" fmla="*/ 0 h 105"/>
                  <a:gd name="T18" fmla="*/ 45 w 90"/>
                  <a:gd name="T19" fmla="*/ 0 h 105"/>
                  <a:gd name="T20" fmla="*/ 0 w 90"/>
                  <a:gd name="T21" fmla="*/ 0 h 105"/>
                  <a:gd name="T22" fmla="*/ 0 w 90"/>
                  <a:gd name="T23" fmla="*/ 105 h 105"/>
                  <a:gd name="T24" fmla="*/ 75 w 90"/>
                  <a:gd name="T25" fmla="*/ 105 h 105"/>
                  <a:gd name="T26" fmla="*/ 78 w 90"/>
                  <a:gd name="T27" fmla="*/ 105 h 105"/>
                  <a:gd name="T28" fmla="*/ 81 w 90"/>
                  <a:gd name="T29" fmla="*/ 104 h 105"/>
                  <a:gd name="T30" fmla="*/ 84 w 90"/>
                  <a:gd name="T31" fmla="*/ 103 h 105"/>
                  <a:gd name="T32" fmla="*/ 86 w 90"/>
                  <a:gd name="T33" fmla="*/ 101 h 105"/>
                  <a:gd name="T34" fmla="*/ 88 w 90"/>
                  <a:gd name="T35" fmla="*/ 99 h 105"/>
                  <a:gd name="T36" fmla="*/ 89 w 90"/>
                  <a:gd name="T37" fmla="*/ 96 h 105"/>
                  <a:gd name="T38" fmla="*/ 90 w 90"/>
                  <a:gd name="T39" fmla="*/ 93 h 105"/>
                  <a:gd name="T40" fmla="*/ 90 w 90"/>
                  <a:gd name="T41" fmla="*/ 90 h 105"/>
                  <a:gd name="T42" fmla="*/ 90 w 90"/>
                  <a:gd name="T43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15"/>
                    </a:moveTo>
                    <a:lnTo>
                      <a:pt x="90" y="12"/>
                    </a:lnTo>
                    <a:lnTo>
                      <a:pt x="89" y="9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2" name="Freeform 221">
                <a:extLst>
                  <a:ext uri="{FF2B5EF4-FFF2-40B4-BE49-F238E27FC236}">
                    <a16:creationId xmlns:a16="http://schemas.microsoft.com/office/drawing/2014/main" id="{00000000-0008-0000-0000-0000DE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08113"/>
                <a:ext cx="30163" cy="33338"/>
              </a:xfrm>
              <a:custGeom>
                <a:avLst/>
                <a:gdLst>
                  <a:gd name="T0" fmla="*/ 0 w 91"/>
                  <a:gd name="T1" fmla="*/ 90 h 105"/>
                  <a:gd name="T2" fmla="*/ 1 w 91"/>
                  <a:gd name="T3" fmla="*/ 93 h 105"/>
                  <a:gd name="T4" fmla="*/ 1 w 91"/>
                  <a:gd name="T5" fmla="*/ 95 h 105"/>
                  <a:gd name="T6" fmla="*/ 3 w 91"/>
                  <a:gd name="T7" fmla="*/ 98 h 105"/>
                  <a:gd name="T8" fmla="*/ 4 w 91"/>
                  <a:gd name="T9" fmla="*/ 101 h 105"/>
                  <a:gd name="T10" fmla="*/ 7 w 91"/>
                  <a:gd name="T11" fmla="*/ 103 h 105"/>
                  <a:gd name="T12" fmla="*/ 9 w 91"/>
                  <a:gd name="T13" fmla="*/ 104 h 105"/>
                  <a:gd name="T14" fmla="*/ 13 w 91"/>
                  <a:gd name="T15" fmla="*/ 105 h 105"/>
                  <a:gd name="T16" fmla="*/ 15 w 91"/>
                  <a:gd name="T17" fmla="*/ 105 h 105"/>
                  <a:gd name="T18" fmla="*/ 45 w 91"/>
                  <a:gd name="T19" fmla="*/ 105 h 105"/>
                  <a:gd name="T20" fmla="*/ 91 w 91"/>
                  <a:gd name="T21" fmla="*/ 105 h 105"/>
                  <a:gd name="T22" fmla="*/ 91 w 91"/>
                  <a:gd name="T23" fmla="*/ 0 h 105"/>
                  <a:gd name="T24" fmla="*/ 15 w 91"/>
                  <a:gd name="T25" fmla="*/ 0 h 105"/>
                  <a:gd name="T26" fmla="*/ 13 w 91"/>
                  <a:gd name="T27" fmla="*/ 0 h 105"/>
                  <a:gd name="T28" fmla="*/ 9 w 91"/>
                  <a:gd name="T29" fmla="*/ 1 h 105"/>
                  <a:gd name="T30" fmla="*/ 7 w 91"/>
                  <a:gd name="T31" fmla="*/ 2 h 105"/>
                  <a:gd name="T32" fmla="*/ 4 w 91"/>
                  <a:gd name="T33" fmla="*/ 4 h 105"/>
                  <a:gd name="T34" fmla="*/ 3 w 91"/>
                  <a:gd name="T35" fmla="*/ 6 h 105"/>
                  <a:gd name="T36" fmla="*/ 1 w 91"/>
                  <a:gd name="T37" fmla="*/ 8 h 105"/>
                  <a:gd name="T38" fmla="*/ 1 w 91"/>
                  <a:gd name="T39" fmla="*/ 11 h 105"/>
                  <a:gd name="T40" fmla="*/ 0 w 91"/>
                  <a:gd name="T41" fmla="*/ 15 h 105"/>
                  <a:gd name="T42" fmla="*/ 0 w 91"/>
                  <a:gd name="T43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0" y="90"/>
                    </a:moveTo>
                    <a:lnTo>
                      <a:pt x="1" y="93"/>
                    </a:lnTo>
                    <a:lnTo>
                      <a:pt x="1" y="95"/>
                    </a:lnTo>
                    <a:lnTo>
                      <a:pt x="3" y="98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9" y="104"/>
                    </a:lnTo>
                    <a:lnTo>
                      <a:pt x="13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1" y="105"/>
                    </a:lnTo>
                    <a:lnTo>
                      <a:pt x="91" y="0"/>
                    </a:lnTo>
                    <a:lnTo>
                      <a:pt x="15" y="0"/>
                    </a:lnTo>
                    <a:lnTo>
                      <a:pt x="13" y="0"/>
                    </a:lnTo>
                    <a:lnTo>
                      <a:pt x="9" y="1"/>
                    </a:lnTo>
                    <a:lnTo>
                      <a:pt x="7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8"/>
                    </a:lnTo>
                    <a:lnTo>
                      <a:pt x="1" y="11"/>
                    </a:lnTo>
                    <a:lnTo>
                      <a:pt x="0" y="15"/>
                    </a:lnTo>
                    <a:lnTo>
                      <a:pt x="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3" name="Freeform 222">
                <a:extLst>
                  <a:ext uri="{FF2B5EF4-FFF2-40B4-BE49-F238E27FC236}">
                    <a16:creationId xmlns:a16="http://schemas.microsoft.com/office/drawing/2014/main" id="{00000000-0008-0000-0000-0000DF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49613" y="1408113"/>
                <a:ext cx="47625" cy="33338"/>
              </a:xfrm>
              <a:custGeom>
                <a:avLst/>
                <a:gdLst>
                  <a:gd name="T0" fmla="*/ 0 w 150"/>
                  <a:gd name="T1" fmla="*/ 105 h 105"/>
                  <a:gd name="T2" fmla="*/ 105 w 150"/>
                  <a:gd name="T3" fmla="*/ 105 h 105"/>
                  <a:gd name="T4" fmla="*/ 150 w 150"/>
                  <a:gd name="T5" fmla="*/ 105 h 105"/>
                  <a:gd name="T6" fmla="*/ 150 w 150"/>
                  <a:gd name="T7" fmla="*/ 0 h 105"/>
                  <a:gd name="T8" fmla="*/ 75 w 150"/>
                  <a:gd name="T9" fmla="*/ 0 h 105"/>
                  <a:gd name="T10" fmla="*/ 0 w 150"/>
                  <a:gd name="T11" fmla="*/ 0 h 105"/>
                  <a:gd name="T12" fmla="*/ 0 w 150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0" y="105"/>
                    </a:move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4" name="Freeform 223">
                <a:extLst>
                  <a:ext uri="{FF2B5EF4-FFF2-40B4-BE49-F238E27FC236}">
                    <a16:creationId xmlns:a16="http://schemas.microsoft.com/office/drawing/2014/main" id="{00000000-0008-0000-0000-0000E0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6763" y="1408113"/>
                <a:ext cx="28575" cy="33338"/>
              </a:xfrm>
              <a:custGeom>
                <a:avLst/>
                <a:gdLst>
                  <a:gd name="T0" fmla="*/ 0 w 90"/>
                  <a:gd name="T1" fmla="*/ 105 h 105"/>
                  <a:gd name="T2" fmla="*/ 75 w 90"/>
                  <a:gd name="T3" fmla="*/ 105 h 105"/>
                  <a:gd name="T4" fmla="*/ 78 w 90"/>
                  <a:gd name="T5" fmla="*/ 105 h 105"/>
                  <a:gd name="T6" fmla="*/ 82 w 90"/>
                  <a:gd name="T7" fmla="*/ 104 h 105"/>
                  <a:gd name="T8" fmla="*/ 84 w 90"/>
                  <a:gd name="T9" fmla="*/ 103 h 105"/>
                  <a:gd name="T10" fmla="*/ 86 w 90"/>
                  <a:gd name="T11" fmla="*/ 101 h 105"/>
                  <a:gd name="T12" fmla="*/ 88 w 90"/>
                  <a:gd name="T13" fmla="*/ 98 h 105"/>
                  <a:gd name="T14" fmla="*/ 89 w 90"/>
                  <a:gd name="T15" fmla="*/ 95 h 105"/>
                  <a:gd name="T16" fmla="*/ 90 w 90"/>
                  <a:gd name="T17" fmla="*/ 93 h 105"/>
                  <a:gd name="T18" fmla="*/ 90 w 90"/>
                  <a:gd name="T19" fmla="*/ 90 h 105"/>
                  <a:gd name="T20" fmla="*/ 90 w 90"/>
                  <a:gd name="T21" fmla="*/ 15 h 105"/>
                  <a:gd name="T22" fmla="*/ 90 w 90"/>
                  <a:gd name="T23" fmla="*/ 11 h 105"/>
                  <a:gd name="T24" fmla="*/ 89 w 90"/>
                  <a:gd name="T25" fmla="*/ 8 h 105"/>
                  <a:gd name="T26" fmla="*/ 88 w 90"/>
                  <a:gd name="T27" fmla="*/ 6 h 105"/>
                  <a:gd name="T28" fmla="*/ 86 w 90"/>
                  <a:gd name="T29" fmla="*/ 4 h 105"/>
                  <a:gd name="T30" fmla="*/ 84 w 90"/>
                  <a:gd name="T31" fmla="*/ 2 h 105"/>
                  <a:gd name="T32" fmla="*/ 82 w 90"/>
                  <a:gd name="T33" fmla="*/ 1 h 105"/>
                  <a:gd name="T34" fmla="*/ 78 w 90"/>
                  <a:gd name="T35" fmla="*/ 0 h 105"/>
                  <a:gd name="T36" fmla="*/ 75 w 90"/>
                  <a:gd name="T37" fmla="*/ 0 h 105"/>
                  <a:gd name="T38" fmla="*/ 0 w 90"/>
                  <a:gd name="T39" fmla="*/ 0 h 105"/>
                  <a:gd name="T40" fmla="*/ 0 w 90"/>
                  <a:gd name="T4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05"/>
                    </a:moveTo>
                    <a:lnTo>
                      <a:pt x="75" y="105"/>
                    </a:lnTo>
                    <a:lnTo>
                      <a:pt x="78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8"/>
                    </a:lnTo>
                    <a:lnTo>
                      <a:pt x="89" y="95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1"/>
                    </a:lnTo>
                    <a:lnTo>
                      <a:pt x="89" y="8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5" name="Freeform 224">
                <a:extLst>
                  <a:ext uri="{FF2B5EF4-FFF2-40B4-BE49-F238E27FC236}">
                    <a16:creationId xmlns:a16="http://schemas.microsoft.com/office/drawing/2014/main" id="{00000000-0008-0000-0000-0000E1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560513"/>
                <a:ext cx="28575" cy="33338"/>
              </a:xfrm>
              <a:custGeom>
                <a:avLst/>
                <a:gdLst>
                  <a:gd name="T0" fmla="*/ 90 w 90"/>
                  <a:gd name="T1" fmla="*/ 90 h 105"/>
                  <a:gd name="T2" fmla="*/ 90 w 90"/>
                  <a:gd name="T3" fmla="*/ 15 h 105"/>
                  <a:gd name="T4" fmla="*/ 90 w 90"/>
                  <a:gd name="T5" fmla="*/ 12 h 105"/>
                  <a:gd name="T6" fmla="*/ 89 w 90"/>
                  <a:gd name="T7" fmla="*/ 9 h 105"/>
                  <a:gd name="T8" fmla="*/ 88 w 90"/>
                  <a:gd name="T9" fmla="*/ 7 h 105"/>
                  <a:gd name="T10" fmla="*/ 86 w 90"/>
                  <a:gd name="T11" fmla="*/ 5 h 105"/>
                  <a:gd name="T12" fmla="*/ 84 w 90"/>
                  <a:gd name="T13" fmla="*/ 2 h 105"/>
                  <a:gd name="T14" fmla="*/ 80 w 90"/>
                  <a:gd name="T15" fmla="*/ 1 h 105"/>
                  <a:gd name="T16" fmla="*/ 78 w 90"/>
                  <a:gd name="T17" fmla="*/ 0 h 105"/>
                  <a:gd name="T18" fmla="*/ 75 w 90"/>
                  <a:gd name="T19" fmla="*/ 0 h 105"/>
                  <a:gd name="T20" fmla="*/ 15 w 90"/>
                  <a:gd name="T21" fmla="*/ 0 h 105"/>
                  <a:gd name="T22" fmla="*/ 0 w 90"/>
                  <a:gd name="T23" fmla="*/ 0 h 105"/>
                  <a:gd name="T24" fmla="*/ 0 w 90"/>
                  <a:gd name="T25" fmla="*/ 105 h 105"/>
                  <a:gd name="T26" fmla="*/ 15 w 90"/>
                  <a:gd name="T27" fmla="*/ 105 h 105"/>
                  <a:gd name="T28" fmla="*/ 75 w 90"/>
                  <a:gd name="T29" fmla="*/ 105 h 105"/>
                  <a:gd name="T30" fmla="*/ 78 w 90"/>
                  <a:gd name="T31" fmla="*/ 105 h 105"/>
                  <a:gd name="T32" fmla="*/ 80 w 90"/>
                  <a:gd name="T33" fmla="*/ 104 h 105"/>
                  <a:gd name="T34" fmla="*/ 84 w 90"/>
                  <a:gd name="T35" fmla="*/ 103 h 105"/>
                  <a:gd name="T36" fmla="*/ 86 w 90"/>
                  <a:gd name="T37" fmla="*/ 101 h 105"/>
                  <a:gd name="T38" fmla="*/ 88 w 90"/>
                  <a:gd name="T39" fmla="*/ 99 h 105"/>
                  <a:gd name="T40" fmla="*/ 89 w 90"/>
                  <a:gd name="T41" fmla="*/ 97 h 105"/>
                  <a:gd name="T42" fmla="*/ 90 w 90"/>
                  <a:gd name="T43" fmla="*/ 94 h 105"/>
                  <a:gd name="T44" fmla="*/ 90 w 90"/>
                  <a:gd name="T45" fmla="*/ 90 h 105"/>
                  <a:gd name="T46" fmla="*/ 90 w 90"/>
                  <a:gd name="T47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90" h="105">
                    <a:moveTo>
                      <a:pt x="90" y="90"/>
                    </a:move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0"/>
                    </a:lnTo>
                    <a:lnTo>
                      <a:pt x="9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6" name="Freeform 225">
                <a:extLst>
                  <a:ext uri="{FF2B5EF4-FFF2-40B4-BE49-F238E27FC236}">
                    <a16:creationId xmlns:a16="http://schemas.microsoft.com/office/drawing/2014/main" id="{00000000-0008-0000-0000-0000E2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5605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15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5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7" name="Freeform 226">
                <a:extLst>
                  <a:ext uri="{FF2B5EF4-FFF2-40B4-BE49-F238E27FC236}">
                    <a16:creationId xmlns:a16="http://schemas.microsoft.com/office/drawing/2014/main" id="{00000000-0008-0000-0000-0000E3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5 h 105"/>
                  <a:gd name="T12" fmla="*/ 2 w 90"/>
                  <a:gd name="T13" fmla="*/ 7 h 105"/>
                  <a:gd name="T14" fmla="*/ 1 w 90"/>
                  <a:gd name="T15" fmla="*/ 10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4 h 105"/>
                  <a:gd name="T24" fmla="*/ 1 w 90"/>
                  <a:gd name="T25" fmla="*/ 97 h 105"/>
                  <a:gd name="T26" fmla="*/ 2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5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8" name="Freeform 227">
                <a:extLst>
                  <a:ext uri="{FF2B5EF4-FFF2-40B4-BE49-F238E27FC236}">
                    <a16:creationId xmlns:a16="http://schemas.microsoft.com/office/drawing/2014/main" id="{00000000-0008-0000-0000-0000E4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84313"/>
                <a:ext cx="49213" cy="33338"/>
              </a:xfrm>
              <a:custGeom>
                <a:avLst/>
                <a:gdLst>
                  <a:gd name="T0" fmla="*/ 151 w 151"/>
                  <a:gd name="T1" fmla="*/ 106 h 106"/>
                  <a:gd name="T2" fmla="*/ 151 w 151"/>
                  <a:gd name="T3" fmla="*/ 0 h 106"/>
                  <a:gd name="T4" fmla="*/ 45 w 151"/>
                  <a:gd name="T5" fmla="*/ 0 h 106"/>
                  <a:gd name="T6" fmla="*/ 0 w 151"/>
                  <a:gd name="T7" fmla="*/ 0 h 106"/>
                  <a:gd name="T8" fmla="*/ 0 w 151"/>
                  <a:gd name="T9" fmla="*/ 106 h 106"/>
                  <a:gd name="T10" fmla="*/ 15 w 151"/>
                  <a:gd name="T11" fmla="*/ 106 h 106"/>
                  <a:gd name="T12" fmla="*/ 151 w 151"/>
                  <a:gd name="T13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6">
                    <a:moveTo>
                      <a:pt x="151" y="106"/>
                    </a:move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151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9" name="Freeform 228">
                <a:extLst>
                  <a:ext uri="{FF2B5EF4-FFF2-40B4-BE49-F238E27FC236}">
                    <a16:creationId xmlns:a16="http://schemas.microsoft.com/office/drawing/2014/main" id="{00000000-0008-0000-0000-0000E5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484313"/>
                <a:ext cx="28575" cy="33338"/>
              </a:xfrm>
              <a:custGeom>
                <a:avLst/>
                <a:gdLst>
                  <a:gd name="T0" fmla="*/ 75 w 90"/>
                  <a:gd name="T1" fmla="*/ 106 h 106"/>
                  <a:gd name="T2" fmla="*/ 78 w 90"/>
                  <a:gd name="T3" fmla="*/ 105 h 106"/>
                  <a:gd name="T4" fmla="*/ 80 w 90"/>
                  <a:gd name="T5" fmla="*/ 104 h 106"/>
                  <a:gd name="T6" fmla="*/ 84 w 90"/>
                  <a:gd name="T7" fmla="*/ 103 h 106"/>
                  <a:gd name="T8" fmla="*/ 86 w 90"/>
                  <a:gd name="T9" fmla="*/ 101 h 106"/>
                  <a:gd name="T10" fmla="*/ 88 w 90"/>
                  <a:gd name="T11" fmla="*/ 99 h 106"/>
                  <a:gd name="T12" fmla="*/ 89 w 90"/>
                  <a:gd name="T13" fmla="*/ 96 h 106"/>
                  <a:gd name="T14" fmla="*/ 90 w 90"/>
                  <a:gd name="T15" fmla="*/ 93 h 106"/>
                  <a:gd name="T16" fmla="*/ 90 w 90"/>
                  <a:gd name="T17" fmla="*/ 91 h 106"/>
                  <a:gd name="T18" fmla="*/ 90 w 90"/>
                  <a:gd name="T19" fmla="*/ 15 h 106"/>
                  <a:gd name="T20" fmla="*/ 90 w 90"/>
                  <a:gd name="T21" fmla="*/ 13 h 106"/>
                  <a:gd name="T22" fmla="*/ 89 w 90"/>
                  <a:gd name="T23" fmla="*/ 10 h 106"/>
                  <a:gd name="T24" fmla="*/ 88 w 90"/>
                  <a:gd name="T25" fmla="*/ 7 h 106"/>
                  <a:gd name="T26" fmla="*/ 86 w 90"/>
                  <a:gd name="T27" fmla="*/ 4 h 106"/>
                  <a:gd name="T28" fmla="*/ 84 w 90"/>
                  <a:gd name="T29" fmla="*/ 3 h 106"/>
                  <a:gd name="T30" fmla="*/ 80 w 90"/>
                  <a:gd name="T31" fmla="*/ 1 h 106"/>
                  <a:gd name="T32" fmla="*/ 78 w 90"/>
                  <a:gd name="T33" fmla="*/ 1 h 106"/>
                  <a:gd name="T34" fmla="*/ 75 w 90"/>
                  <a:gd name="T35" fmla="*/ 0 h 106"/>
                  <a:gd name="T36" fmla="*/ 45 w 90"/>
                  <a:gd name="T37" fmla="*/ 0 h 106"/>
                  <a:gd name="T38" fmla="*/ 0 w 90"/>
                  <a:gd name="T39" fmla="*/ 0 h 106"/>
                  <a:gd name="T40" fmla="*/ 0 w 90"/>
                  <a:gd name="T41" fmla="*/ 106 h 106"/>
                  <a:gd name="T42" fmla="*/ 15 w 90"/>
                  <a:gd name="T43" fmla="*/ 106 h 106"/>
                  <a:gd name="T44" fmla="*/ 75 w 90"/>
                  <a:gd name="T45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6">
                    <a:moveTo>
                      <a:pt x="75" y="106"/>
                    </a:move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3"/>
                    </a:lnTo>
                    <a:lnTo>
                      <a:pt x="80" y="1"/>
                    </a:lnTo>
                    <a:lnTo>
                      <a:pt x="78" y="1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7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0" name="Freeform 229">
                <a:extLst>
                  <a:ext uri="{FF2B5EF4-FFF2-40B4-BE49-F238E27FC236}">
                    <a16:creationId xmlns:a16="http://schemas.microsoft.com/office/drawing/2014/main" id="{00000000-0008-0000-0000-0000E6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484313"/>
                <a:ext cx="28575" cy="33338"/>
              </a:xfrm>
              <a:custGeom>
                <a:avLst/>
                <a:gdLst>
                  <a:gd name="T0" fmla="*/ 15 w 90"/>
                  <a:gd name="T1" fmla="*/ 106 h 106"/>
                  <a:gd name="T2" fmla="*/ 90 w 90"/>
                  <a:gd name="T3" fmla="*/ 106 h 106"/>
                  <a:gd name="T4" fmla="*/ 90 w 90"/>
                  <a:gd name="T5" fmla="*/ 0 h 106"/>
                  <a:gd name="T6" fmla="*/ 15 w 90"/>
                  <a:gd name="T7" fmla="*/ 0 h 106"/>
                  <a:gd name="T8" fmla="*/ 11 w 90"/>
                  <a:gd name="T9" fmla="*/ 1 h 106"/>
                  <a:gd name="T10" fmla="*/ 9 w 90"/>
                  <a:gd name="T11" fmla="*/ 1 h 106"/>
                  <a:gd name="T12" fmla="*/ 6 w 90"/>
                  <a:gd name="T13" fmla="*/ 3 h 106"/>
                  <a:gd name="T14" fmla="*/ 4 w 90"/>
                  <a:gd name="T15" fmla="*/ 4 h 106"/>
                  <a:gd name="T16" fmla="*/ 2 w 90"/>
                  <a:gd name="T17" fmla="*/ 7 h 106"/>
                  <a:gd name="T18" fmla="*/ 1 w 90"/>
                  <a:gd name="T19" fmla="*/ 10 h 106"/>
                  <a:gd name="T20" fmla="*/ 0 w 90"/>
                  <a:gd name="T21" fmla="*/ 13 h 106"/>
                  <a:gd name="T22" fmla="*/ 0 w 90"/>
                  <a:gd name="T23" fmla="*/ 15 h 106"/>
                  <a:gd name="T24" fmla="*/ 0 w 90"/>
                  <a:gd name="T25" fmla="*/ 90 h 106"/>
                  <a:gd name="T26" fmla="*/ 0 w 90"/>
                  <a:gd name="T27" fmla="*/ 93 h 106"/>
                  <a:gd name="T28" fmla="*/ 1 w 90"/>
                  <a:gd name="T29" fmla="*/ 96 h 106"/>
                  <a:gd name="T30" fmla="*/ 2 w 90"/>
                  <a:gd name="T31" fmla="*/ 99 h 106"/>
                  <a:gd name="T32" fmla="*/ 4 w 90"/>
                  <a:gd name="T33" fmla="*/ 101 h 106"/>
                  <a:gd name="T34" fmla="*/ 6 w 90"/>
                  <a:gd name="T35" fmla="*/ 103 h 106"/>
                  <a:gd name="T36" fmla="*/ 9 w 90"/>
                  <a:gd name="T37" fmla="*/ 104 h 106"/>
                  <a:gd name="T38" fmla="*/ 11 w 90"/>
                  <a:gd name="T39" fmla="*/ 105 h 106"/>
                  <a:gd name="T40" fmla="*/ 15 w 90"/>
                  <a:gd name="T41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15" y="106"/>
                    </a:move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1"/>
                    </a:lnTo>
                    <a:lnTo>
                      <a:pt x="9" y="1"/>
                    </a:lnTo>
                    <a:lnTo>
                      <a:pt x="6" y="3"/>
                    </a:lnTo>
                    <a:lnTo>
                      <a:pt x="4" y="4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1" name="Freeform 230">
                <a:extLst>
                  <a:ext uri="{FF2B5EF4-FFF2-40B4-BE49-F238E27FC236}">
                    <a16:creationId xmlns:a16="http://schemas.microsoft.com/office/drawing/2014/main" id="{00000000-0008-0000-0000-0000E7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368425"/>
                <a:ext cx="28575" cy="34925"/>
              </a:xfrm>
              <a:custGeom>
                <a:avLst/>
                <a:gdLst>
                  <a:gd name="T0" fmla="*/ 90 w 90"/>
                  <a:gd name="T1" fmla="*/ 92 h 107"/>
                  <a:gd name="T2" fmla="*/ 90 w 90"/>
                  <a:gd name="T3" fmla="*/ 15 h 107"/>
                  <a:gd name="T4" fmla="*/ 90 w 90"/>
                  <a:gd name="T5" fmla="*/ 13 h 107"/>
                  <a:gd name="T6" fmla="*/ 89 w 90"/>
                  <a:gd name="T7" fmla="*/ 10 h 107"/>
                  <a:gd name="T8" fmla="*/ 88 w 90"/>
                  <a:gd name="T9" fmla="*/ 8 h 107"/>
                  <a:gd name="T10" fmla="*/ 86 w 90"/>
                  <a:gd name="T11" fmla="*/ 6 h 107"/>
                  <a:gd name="T12" fmla="*/ 84 w 90"/>
                  <a:gd name="T13" fmla="*/ 4 h 107"/>
                  <a:gd name="T14" fmla="*/ 80 w 90"/>
                  <a:gd name="T15" fmla="*/ 3 h 107"/>
                  <a:gd name="T16" fmla="*/ 78 w 90"/>
                  <a:gd name="T17" fmla="*/ 2 h 107"/>
                  <a:gd name="T18" fmla="*/ 75 w 90"/>
                  <a:gd name="T19" fmla="*/ 2 h 107"/>
                  <a:gd name="T20" fmla="*/ 0 w 90"/>
                  <a:gd name="T21" fmla="*/ 0 h 107"/>
                  <a:gd name="T22" fmla="*/ 0 w 90"/>
                  <a:gd name="T23" fmla="*/ 107 h 107"/>
                  <a:gd name="T24" fmla="*/ 75 w 90"/>
                  <a:gd name="T25" fmla="*/ 107 h 107"/>
                  <a:gd name="T26" fmla="*/ 78 w 90"/>
                  <a:gd name="T27" fmla="*/ 106 h 107"/>
                  <a:gd name="T28" fmla="*/ 80 w 90"/>
                  <a:gd name="T29" fmla="*/ 106 h 107"/>
                  <a:gd name="T30" fmla="*/ 84 w 90"/>
                  <a:gd name="T31" fmla="*/ 103 h 107"/>
                  <a:gd name="T32" fmla="*/ 86 w 90"/>
                  <a:gd name="T33" fmla="*/ 102 h 107"/>
                  <a:gd name="T34" fmla="*/ 88 w 90"/>
                  <a:gd name="T35" fmla="*/ 100 h 107"/>
                  <a:gd name="T36" fmla="*/ 89 w 90"/>
                  <a:gd name="T37" fmla="*/ 97 h 107"/>
                  <a:gd name="T38" fmla="*/ 90 w 90"/>
                  <a:gd name="T39" fmla="*/ 95 h 107"/>
                  <a:gd name="T40" fmla="*/ 90 w 90"/>
                  <a:gd name="T41" fmla="*/ 92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90" y="92"/>
                    </a:move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8"/>
                    </a:lnTo>
                    <a:lnTo>
                      <a:pt x="86" y="6"/>
                    </a:lnTo>
                    <a:lnTo>
                      <a:pt x="84" y="4"/>
                    </a:lnTo>
                    <a:lnTo>
                      <a:pt x="80" y="3"/>
                    </a:lnTo>
                    <a:lnTo>
                      <a:pt x="78" y="2"/>
                    </a:lnTo>
                    <a:lnTo>
                      <a:pt x="75" y="2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5" y="107"/>
                    </a:lnTo>
                    <a:lnTo>
                      <a:pt x="78" y="106"/>
                    </a:lnTo>
                    <a:lnTo>
                      <a:pt x="80" y="106"/>
                    </a:lnTo>
                    <a:lnTo>
                      <a:pt x="84" y="103"/>
                    </a:lnTo>
                    <a:lnTo>
                      <a:pt x="86" y="102"/>
                    </a:lnTo>
                    <a:lnTo>
                      <a:pt x="88" y="100"/>
                    </a:lnTo>
                    <a:lnTo>
                      <a:pt x="89" y="97"/>
                    </a:lnTo>
                    <a:lnTo>
                      <a:pt x="90" y="95"/>
                    </a:lnTo>
                    <a:lnTo>
                      <a:pt x="90" y="92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2" name="Freeform 231">
                <a:extLst>
                  <a:ext uri="{FF2B5EF4-FFF2-40B4-BE49-F238E27FC236}">
                    <a16:creationId xmlns:a16="http://schemas.microsoft.com/office/drawing/2014/main" id="{00000000-0008-0000-0000-0000E8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368425"/>
                <a:ext cx="28575" cy="34925"/>
              </a:xfrm>
              <a:custGeom>
                <a:avLst/>
                <a:gdLst>
                  <a:gd name="T0" fmla="*/ 15 w 90"/>
                  <a:gd name="T1" fmla="*/ 107 h 107"/>
                  <a:gd name="T2" fmla="*/ 90 w 90"/>
                  <a:gd name="T3" fmla="*/ 107 h 107"/>
                  <a:gd name="T4" fmla="*/ 90 w 90"/>
                  <a:gd name="T5" fmla="*/ 0 h 107"/>
                  <a:gd name="T6" fmla="*/ 15 w 90"/>
                  <a:gd name="T7" fmla="*/ 0 h 107"/>
                  <a:gd name="T8" fmla="*/ 11 w 90"/>
                  <a:gd name="T9" fmla="*/ 2 h 107"/>
                  <a:gd name="T10" fmla="*/ 9 w 90"/>
                  <a:gd name="T11" fmla="*/ 3 h 107"/>
                  <a:gd name="T12" fmla="*/ 6 w 90"/>
                  <a:gd name="T13" fmla="*/ 4 h 107"/>
                  <a:gd name="T14" fmla="*/ 4 w 90"/>
                  <a:gd name="T15" fmla="*/ 6 h 107"/>
                  <a:gd name="T16" fmla="*/ 3 w 90"/>
                  <a:gd name="T17" fmla="*/ 8 h 107"/>
                  <a:gd name="T18" fmla="*/ 1 w 90"/>
                  <a:gd name="T19" fmla="*/ 10 h 107"/>
                  <a:gd name="T20" fmla="*/ 0 w 90"/>
                  <a:gd name="T21" fmla="*/ 13 h 107"/>
                  <a:gd name="T22" fmla="*/ 0 w 90"/>
                  <a:gd name="T23" fmla="*/ 17 h 107"/>
                  <a:gd name="T24" fmla="*/ 0 w 90"/>
                  <a:gd name="T25" fmla="*/ 92 h 107"/>
                  <a:gd name="T26" fmla="*/ 0 w 90"/>
                  <a:gd name="T27" fmla="*/ 95 h 107"/>
                  <a:gd name="T28" fmla="*/ 1 w 90"/>
                  <a:gd name="T29" fmla="*/ 97 h 107"/>
                  <a:gd name="T30" fmla="*/ 3 w 90"/>
                  <a:gd name="T31" fmla="*/ 100 h 107"/>
                  <a:gd name="T32" fmla="*/ 4 w 90"/>
                  <a:gd name="T33" fmla="*/ 102 h 107"/>
                  <a:gd name="T34" fmla="*/ 6 w 90"/>
                  <a:gd name="T35" fmla="*/ 103 h 107"/>
                  <a:gd name="T36" fmla="*/ 9 w 90"/>
                  <a:gd name="T37" fmla="*/ 106 h 107"/>
                  <a:gd name="T38" fmla="*/ 11 w 90"/>
                  <a:gd name="T39" fmla="*/ 106 h 107"/>
                  <a:gd name="T40" fmla="*/ 15 w 90"/>
                  <a:gd name="T4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15" y="107"/>
                    </a:moveTo>
                    <a:lnTo>
                      <a:pt x="90" y="107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2"/>
                    </a:lnTo>
                    <a:lnTo>
                      <a:pt x="9" y="3"/>
                    </a:lnTo>
                    <a:lnTo>
                      <a:pt x="6" y="4"/>
                    </a:lnTo>
                    <a:lnTo>
                      <a:pt x="4" y="6"/>
                    </a:lnTo>
                    <a:lnTo>
                      <a:pt x="3" y="8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7"/>
                    </a:lnTo>
                    <a:lnTo>
                      <a:pt x="0" y="92"/>
                    </a:lnTo>
                    <a:lnTo>
                      <a:pt x="0" y="95"/>
                    </a:lnTo>
                    <a:lnTo>
                      <a:pt x="1" y="97"/>
                    </a:lnTo>
                    <a:lnTo>
                      <a:pt x="3" y="100"/>
                    </a:lnTo>
                    <a:lnTo>
                      <a:pt x="4" y="102"/>
                    </a:lnTo>
                    <a:lnTo>
                      <a:pt x="6" y="103"/>
                    </a:lnTo>
                    <a:lnTo>
                      <a:pt x="9" y="106"/>
                    </a:lnTo>
                    <a:lnTo>
                      <a:pt x="11" y="106"/>
                    </a:lnTo>
                    <a:lnTo>
                      <a:pt x="15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3" name="Freeform 232">
                <a:extLst>
                  <a:ext uri="{FF2B5EF4-FFF2-40B4-BE49-F238E27FC236}">
                    <a16:creationId xmlns:a16="http://schemas.microsoft.com/office/drawing/2014/main" id="{00000000-0008-0000-0000-0000E9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368425"/>
                <a:ext cx="49213" cy="34925"/>
              </a:xfrm>
              <a:custGeom>
                <a:avLst/>
                <a:gdLst>
                  <a:gd name="T0" fmla="*/ 151 w 151"/>
                  <a:gd name="T1" fmla="*/ 107 h 107"/>
                  <a:gd name="T2" fmla="*/ 151 w 151"/>
                  <a:gd name="T3" fmla="*/ 0 h 107"/>
                  <a:gd name="T4" fmla="*/ 0 w 151"/>
                  <a:gd name="T5" fmla="*/ 0 h 107"/>
                  <a:gd name="T6" fmla="*/ 0 w 151"/>
                  <a:gd name="T7" fmla="*/ 107 h 107"/>
                  <a:gd name="T8" fmla="*/ 76 w 151"/>
                  <a:gd name="T9" fmla="*/ 107 h 107"/>
                  <a:gd name="T10" fmla="*/ 151 w 151"/>
                  <a:gd name="T1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7">
                    <a:moveTo>
                      <a:pt x="151" y="107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6" y="107"/>
                    </a:lnTo>
                    <a:lnTo>
                      <a:pt x="151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4" name="Freeform 233">
                <a:extLst>
                  <a:ext uri="{FF2B5EF4-FFF2-40B4-BE49-F238E27FC236}">
                    <a16:creationId xmlns:a16="http://schemas.microsoft.com/office/drawing/2014/main" id="{00000000-0008-0000-0000-0000EA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98613"/>
                <a:ext cx="28575" cy="33338"/>
              </a:xfrm>
              <a:custGeom>
                <a:avLst/>
                <a:gdLst>
                  <a:gd name="T0" fmla="*/ 75 w 91"/>
                  <a:gd name="T1" fmla="*/ 0 h 106"/>
                  <a:gd name="T2" fmla="*/ 45 w 91"/>
                  <a:gd name="T3" fmla="*/ 0 h 106"/>
                  <a:gd name="T4" fmla="*/ 0 w 91"/>
                  <a:gd name="T5" fmla="*/ 0 h 106"/>
                  <a:gd name="T6" fmla="*/ 0 w 91"/>
                  <a:gd name="T7" fmla="*/ 106 h 106"/>
                  <a:gd name="T8" fmla="*/ 75 w 91"/>
                  <a:gd name="T9" fmla="*/ 106 h 106"/>
                  <a:gd name="T10" fmla="*/ 79 w 91"/>
                  <a:gd name="T11" fmla="*/ 106 h 106"/>
                  <a:gd name="T12" fmla="*/ 81 w 91"/>
                  <a:gd name="T13" fmla="*/ 104 h 106"/>
                  <a:gd name="T14" fmla="*/ 84 w 91"/>
                  <a:gd name="T15" fmla="*/ 103 h 106"/>
                  <a:gd name="T16" fmla="*/ 86 w 91"/>
                  <a:gd name="T17" fmla="*/ 101 h 106"/>
                  <a:gd name="T18" fmla="*/ 88 w 91"/>
                  <a:gd name="T19" fmla="*/ 99 h 106"/>
                  <a:gd name="T20" fmla="*/ 89 w 91"/>
                  <a:gd name="T21" fmla="*/ 97 h 106"/>
                  <a:gd name="T22" fmla="*/ 91 w 91"/>
                  <a:gd name="T23" fmla="*/ 94 h 106"/>
                  <a:gd name="T24" fmla="*/ 91 w 91"/>
                  <a:gd name="T25" fmla="*/ 91 h 106"/>
                  <a:gd name="T26" fmla="*/ 91 w 91"/>
                  <a:gd name="T27" fmla="*/ 15 h 106"/>
                  <a:gd name="T28" fmla="*/ 91 w 91"/>
                  <a:gd name="T29" fmla="*/ 12 h 106"/>
                  <a:gd name="T30" fmla="*/ 89 w 91"/>
                  <a:gd name="T31" fmla="*/ 10 h 106"/>
                  <a:gd name="T32" fmla="*/ 88 w 91"/>
                  <a:gd name="T33" fmla="*/ 7 h 106"/>
                  <a:gd name="T34" fmla="*/ 86 w 91"/>
                  <a:gd name="T35" fmla="*/ 5 h 106"/>
                  <a:gd name="T36" fmla="*/ 84 w 91"/>
                  <a:gd name="T37" fmla="*/ 4 h 106"/>
                  <a:gd name="T38" fmla="*/ 81 w 91"/>
                  <a:gd name="T39" fmla="*/ 2 h 106"/>
                  <a:gd name="T40" fmla="*/ 79 w 91"/>
                  <a:gd name="T41" fmla="*/ 2 h 106"/>
                  <a:gd name="T42" fmla="*/ 75 w 91"/>
                  <a:gd name="T43" fmla="*/ 0 h 106"/>
                  <a:gd name="T44" fmla="*/ 75 w 91"/>
                  <a:gd name="T45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1" h="106">
                    <a:moveTo>
                      <a:pt x="75" y="0"/>
                    </a:move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9" y="106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1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1" y="2"/>
                    </a:lnTo>
                    <a:lnTo>
                      <a:pt x="79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5" name="Freeform 234">
                <a:extLst>
                  <a:ext uri="{FF2B5EF4-FFF2-40B4-BE49-F238E27FC236}">
                    <a16:creationId xmlns:a16="http://schemas.microsoft.com/office/drawing/2014/main" id="{00000000-0008-0000-0000-0000EB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98613"/>
                <a:ext cx="28575" cy="33338"/>
              </a:xfrm>
              <a:custGeom>
                <a:avLst/>
                <a:gdLst>
                  <a:gd name="T0" fmla="*/ 0 w 90"/>
                  <a:gd name="T1" fmla="*/ 15 h 106"/>
                  <a:gd name="T2" fmla="*/ 0 w 90"/>
                  <a:gd name="T3" fmla="*/ 91 h 106"/>
                  <a:gd name="T4" fmla="*/ 0 w 90"/>
                  <a:gd name="T5" fmla="*/ 94 h 106"/>
                  <a:gd name="T6" fmla="*/ 1 w 90"/>
                  <a:gd name="T7" fmla="*/ 97 h 106"/>
                  <a:gd name="T8" fmla="*/ 3 w 90"/>
                  <a:gd name="T9" fmla="*/ 99 h 106"/>
                  <a:gd name="T10" fmla="*/ 4 w 90"/>
                  <a:gd name="T11" fmla="*/ 101 h 106"/>
                  <a:gd name="T12" fmla="*/ 6 w 90"/>
                  <a:gd name="T13" fmla="*/ 103 h 106"/>
                  <a:gd name="T14" fmla="*/ 10 w 90"/>
                  <a:gd name="T15" fmla="*/ 104 h 106"/>
                  <a:gd name="T16" fmla="*/ 12 w 90"/>
                  <a:gd name="T17" fmla="*/ 106 h 106"/>
                  <a:gd name="T18" fmla="*/ 15 w 90"/>
                  <a:gd name="T19" fmla="*/ 106 h 106"/>
                  <a:gd name="T20" fmla="*/ 90 w 90"/>
                  <a:gd name="T21" fmla="*/ 106 h 106"/>
                  <a:gd name="T22" fmla="*/ 90 w 90"/>
                  <a:gd name="T23" fmla="*/ 0 h 106"/>
                  <a:gd name="T24" fmla="*/ 15 w 90"/>
                  <a:gd name="T25" fmla="*/ 0 h 106"/>
                  <a:gd name="T26" fmla="*/ 12 w 90"/>
                  <a:gd name="T27" fmla="*/ 0 h 106"/>
                  <a:gd name="T28" fmla="*/ 10 w 90"/>
                  <a:gd name="T29" fmla="*/ 2 h 106"/>
                  <a:gd name="T30" fmla="*/ 6 w 90"/>
                  <a:gd name="T31" fmla="*/ 4 h 106"/>
                  <a:gd name="T32" fmla="*/ 4 w 90"/>
                  <a:gd name="T33" fmla="*/ 5 h 106"/>
                  <a:gd name="T34" fmla="*/ 3 w 90"/>
                  <a:gd name="T35" fmla="*/ 7 h 106"/>
                  <a:gd name="T36" fmla="*/ 1 w 90"/>
                  <a:gd name="T37" fmla="*/ 10 h 106"/>
                  <a:gd name="T38" fmla="*/ 0 w 90"/>
                  <a:gd name="T39" fmla="*/ 12 h 106"/>
                  <a:gd name="T40" fmla="*/ 0 w 90"/>
                  <a:gd name="T41" fmla="*/ 15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0" y="15"/>
                    </a:move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10" y="104"/>
                    </a:lnTo>
                    <a:lnTo>
                      <a:pt x="12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6" name="Freeform 235">
                <a:extLst>
                  <a:ext uri="{FF2B5EF4-FFF2-40B4-BE49-F238E27FC236}">
                    <a16:creationId xmlns:a16="http://schemas.microsoft.com/office/drawing/2014/main" id="{00000000-0008-0000-0000-0000EC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98613"/>
                <a:ext cx="47625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45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7" name="Freeform 236">
                <a:extLst>
                  <a:ext uri="{FF2B5EF4-FFF2-40B4-BE49-F238E27FC236}">
                    <a16:creationId xmlns:a16="http://schemas.microsoft.com/office/drawing/2014/main" id="{00000000-0008-0000-0000-0000ED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73438" y="1560513"/>
                <a:ext cx="47625" cy="33338"/>
              </a:xfrm>
              <a:custGeom>
                <a:avLst/>
                <a:gdLst>
                  <a:gd name="T0" fmla="*/ 150 w 150"/>
                  <a:gd name="T1" fmla="*/ 0 h 105"/>
                  <a:gd name="T2" fmla="*/ 105 w 150"/>
                  <a:gd name="T3" fmla="*/ 0 h 105"/>
                  <a:gd name="T4" fmla="*/ 0 w 150"/>
                  <a:gd name="T5" fmla="*/ 0 h 105"/>
                  <a:gd name="T6" fmla="*/ 0 w 150"/>
                  <a:gd name="T7" fmla="*/ 105 h 105"/>
                  <a:gd name="T8" fmla="*/ 105 w 150"/>
                  <a:gd name="T9" fmla="*/ 105 h 105"/>
                  <a:gd name="T10" fmla="*/ 150 w 150"/>
                  <a:gd name="T11" fmla="*/ 105 h 105"/>
                  <a:gd name="T12" fmla="*/ 150 w 150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150" y="0"/>
                    </a:moveTo>
                    <a:lnTo>
                      <a:pt x="10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8" name="Freeform 237">
                <a:extLst>
                  <a:ext uri="{FF2B5EF4-FFF2-40B4-BE49-F238E27FC236}">
                    <a16:creationId xmlns:a16="http://schemas.microsoft.com/office/drawing/2014/main" id="{00000000-0008-0000-0000-0000EE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35338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45 w 90"/>
                  <a:gd name="T3" fmla="*/ 0 h 105"/>
                  <a:gd name="T4" fmla="*/ 15 w 90"/>
                  <a:gd name="T5" fmla="*/ 0 h 105"/>
                  <a:gd name="T6" fmla="*/ 12 w 90"/>
                  <a:gd name="T7" fmla="*/ 0 h 105"/>
                  <a:gd name="T8" fmla="*/ 10 w 90"/>
                  <a:gd name="T9" fmla="*/ 1 h 105"/>
                  <a:gd name="T10" fmla="*/ 7 w 90"/>
                  <a:gd name="T11" fmla="*/ 2 h 105"/>
                  <a:gd name="T12" fmla="*/ 4 w 90"/>
                  <a:gd name="T13" fmla="*/ 5 h 105"/>
                  <a:gd name="T14" fmla="*/ 3 w 90"/>
                  <a:gd name="T15" fmla="*/ 7 h 105"/>
                  <a:gd name="T16" fmla="*/ 1 w 90"/>
                  <a:gd name="T17" fmla="*/ 10 h 105"/>
                  <a:gd name="T18" fmla="*/ 1 w 90"/>
                  <a:gd name="T19" fmla="*/ 12 h 105"/>
                  <a:gd name="T20" fmla="*/ 0 w 90"/>
                  <a:gd name="T21" fmla="*/ 15 h 105"/>
                  <a:gd name="T22" fmla="*/ 0 w 90"/>
                  <a:gd name="T23" fmla="*/ 90 h 105"/>
                  <a:gd name="T24" fmla="*/ 1 w 90"/>
                  <a:gd name="T25" fmla="*/ 94 h 105"/>
                  <a:gd name="T26" fmla="*/ 1 w 90"/>
                  <a:gd name="T27" fmla="*/ 97 h 105"/>
                  <a:gd name="T28" fmla="*/ 3 w 90"/>
                  <a:gd name="T29" fmla="*/ 99 h 105"/>
                  <a:gd name="T30" fmla="*/ 4 w 90"/>
                  <a:gd name="T31" fmla="*/ 101 h 105"/>
                  <a:gd name="T32" fmla="*/ 7 w 90"/>
                  <a:gd name="T33" fmla="*/ 103 h 105"/>
                  <a:gd name="T34" fmla="*/ 10 w 90"/>
                  <a:gd name="T35" fmla="*/ 104 h 105"/>
                  <a:gd name="T36" fmla="*/ 12 w 90"/>
                  <a:gd name="T37" fmla="*/ 105 h 105"/>
                  <a:gd name="T38" fmla="*/ 15 w 90"/>
                  <a:gd name="T39" fmla="*/ 105 h 105"/>
                  <a:gd name="T40" fmla="*/ 45 w 90"/>
                  <a:gd name="T41" fmla="*/ 105 h 105"/>
                  <a:gd name="T42" fmla="*/ 90 w 90"/>
                  <a:gd name="T43" fmla="*/ 105 h 105"/>
                  <a:gd name="T44" fmla="*/ 90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45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7" y="2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1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1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9" name="Freeform 238">
                <a:extLst>
                  <a:ext uri="{FF2B5EF4-FFF2-40B4-BE49-F238E27FC236}">
                    <a16:creationId xmlns:a16="http://schemas.microsoft.com/office/drawing/2014/main" id="{00000000-0008-0000-0000-0000EF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30588" y="1560513"/>
                <a:ext cx="28575" cy="33338"/>
              </a:xfrm>
              <a:custGeom>
                <a:avLst/>
                <a:gdLst>
                  <a:gd name="T0" fmla="*/ 76 w 91"/>
                  <a:gd name="T1" fmla="*/ 0 h 105"/>
                  <a:gd name="T2" fmla="*/ 0 w 91"/>
                  <a:gd name="T3" fmla="*/ 0 h 105"/>
                  <a:gd name="T4" fmla="*/ 0 w 91"/>
                  <a:gd name="T5" fmla="*/ 105 h 105"/>
                  <a:gd name="T6" fmla="*/ 76 w 91"/>
                  <a:gd name="T7" fmla="*/ 105 h 105"/>
                  <a:gd name="T8" fmla="*/ 79 w 91"/>
                  <a:gd name="T9" fmla="*/ 105 h 105"/>
                  <a:gd name="T10" fmla="*/ 82 w 91"/>
                  <a:gd name="T11" fmla="*/ 104 h 105"/>
                  <a:gd name="T12" fmla="*/ 84 w 91"/>
                  <a:gd name="T13" fmla="*/ 103 h 105"/>
                  <a:gd name="T14" fmla="*/ 86 w 91"/>
                  <a:gd name="T15" fmla="*/ 101 h 105"/>
                  <a:gd name="T16" fmla="*/ 88 w 91"/>
                  <a:gd name="T17" fmla="*/ 99 h 105"/>
                  <a:gd name="T18" fmla="*/ 89 w 91"/>
                  <a:gd name="T19" fmla="*/ 97 h 105"/>
                  <a:gd name="T20" fmla="*/ 91 w 91"/>
                  <a:gd name="T21" fmla="*/ 94 h 105"/>
                  <a:gd name="T22" fmla="*/ 91 w 91"/>
                  <a:gd name="T23" fmla="*/ 90 h 105"/>
                  <a:gd name="T24" fmla="*/ 91 w 91"/>
                  <a:gd name="T25" fmla="*/ 15 h 105"/>
                  <a:gd name="T26" fmla="*/ 91 w 91"/>
                  <a:gd name="T27" fmla="*/ 12 h 105"/>
                  <a:gd name="T28" fmla="*/ 89 w 91"/>
                  <a:gd name="T29" fmla="*/ 9 h 105"/>
                  <a:gd name="T30" fmla="*/ 88 w 91"/>
                  <a:gd name="T31" fmla="*/ 7 h 105"/>
                  <a:gd name="T32" fmla="*/ 86 w 91"/>
                  <a:gd name="T33" fmla="*/ 5 h 105"/>
                  <a:gd name="T34" fmla="*/ 84 w 91"/>
                  <a:gd name="T35" fmla="*/ 2 h 105"/>
                  <a:gd name="T36" fmla="*/ 82 w 91"/>
                  <a:gd name="T37" fmla="*/ 1 h 105"/>
                  <a:gd name="T38" fmla="*/ 79 w 91"/>
                  <a:gd name="T39" fmla="*/ 0 h 105"/>
                  <a:gd name="T40" fmla="*/ 76 w 91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1" h="105">
                    <a:moveTo>
                      <a:pt x="76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6" y="105"/>
                    </a:lnTo>
                    <a:lnTo>
                      <a:pt x="79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9" y="0"/>
                    </a:lnTo>
                    <a:lnTo>
                      <a:pt x="76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40" name="Freeform 239">
                <a:extLst>
                  <a:ext uri="{FF2B5EF4-FFF2-40B4-BE49-F238E27FC236}">
                    <a16:creationId xmlns:a16="http://schemas.microsoft.com/office/drawing/2014/main" id="{00000000-0008-0000-0000-0000F0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22413"/>
                <a:ext cx="28575" cy="33338"/>
              </a:xfrm>
              <a:custGeom>
                <a:avLst/>
                <a:gdLst>
                  <a:gd name="T0" fmla="*/ 75 w 91"/>
                  <a:gd name="T1" fmla="*/ 105 h 105"/>
                  <a:gd name="T2" fmla="*/ 79 w 91"/>
                  <a:gd name="T3" fmla="*/ 105 h 105"/>
                  <a:gd name="T4" fmla="*/ 81 w 91"/>
                  <a:gd name="T5" fmla="*/ 104 h 105"/>
                  <a:gd name="T6" fmla="*/ 84 w 91"/>
                  <a:gd name="T7" fmla="*/ 102 h 105"/>
                  <a:gd name="T8" fmla="*/ 86 w 91"/>
                  <a:gd name="T9" fmla="*/ 101 h 105"/>
                  <a:gd name="T10" fmla="*/ 88 w 91"/>
                  <a:gd name="T11" fmla="*/ 99 h 105"/>
                  <a:gd name="T12" fmla="*/ 89 w 91"/>
                  <a:gd name="T13" fmla="*/ 96 h 105"/>
                  <a:gd name="T14" fmla="*/ 91 w 91"/>
                  <a:gd name="T15" fmla="*/ 93 h 105"/>
                  <a:gd name="T16" fmla="*/ 91 w 91"/>
                  <a:gd name="T17" fmla="*/ 90 h 105"/>
                  <a:gd name="T18" fmla="*/ 91 w 91"/>
                  <a:gd name="T19" fmla="*/ 15 h 105"/>
                  <a:gd name="T20" fmla="*/ 91 w 91"/>
                  <a:gd name="T21" fmla="*/ 12 h 105"/>
                  <a:gd name="T22" fmla="*/ 89 w 91"/>
                  <a:gd name="T23" fmla="*/ 9 h 105"/>
                  <a:gd name="T24" fmla="*/ 88 w 91"/>
                  <a:gd name="T25" fmla="*/ 7 h 105"/>
                  <a:gd name="T26" fmla="*/ 86 w 91"/>
                  <a:gd name="T27" fmla="*/ 4 h 105"/>
                  <a:gd name="T28" fmla="*/ 84 w 91"/>
                  <a:gd name="T29" fmla="*/ 2 h 105"/>
                  <a:gd name="T30" fmla="*/ 81 w 91"/>
                  <a:gd name="T31" fmla="*/ 1 h 105"/>
                  <a:gd name="T32" fmla="*/ 79 w 91"/>
                  <a:gd name="T33" fmla="*/ 0 h 105"/>
                  <a:gd name="T34" fmla="*/ 75 w 91"/>
                  <a:gd name="T35" fmla="*/ 0 h 105"/>
                  <a:gd name="T36" fmla="*/ 0 w 91"/>
                  <a:gd name="T37" fmla="*/ 0 h 105"/>
                  <a:gd name="T38" fmla="*/ 0 w 91"/>
                  <a:gd name="T39" fmla="*/ 105 h 105"/>
                  <a:gd name="T40" fmla="*/ 45 w 91"/>
                  <a:gd name="T41" fmla="*/ 105 h 105"/>
                  <a:gd name="T42" fmla="*/ 75 w 91"/>
                  <a:gd name="T4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75" y="105"/>
                    </a:moveTo>
                    <a:lnTo>
                      <a:pt x="79" y="105"/>
                    </a:lnTo>
                    <a:lnTo>
                      <a:pt x="81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1" y="93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9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75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41" name="Freeform 240">
                <a:extLst>
                  <a:ext uri="{FF2B5EF4-FFF2-40B4-BE49-F238E27FC236}">
                    <a16:creationId xmlns:a16="http://schemas.microsoft.com/office/drawing/2014/main" id="{00000000-0008-0000-0000-0000F1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22413"/>
                <a:ext cx="47625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45 w 151"/>
                  <a:gd name="T9" fmla="*/ 105 h 105"/>
                  <a:gd name="T10" fmla="*/ 151 w 151"/>
                  <a:gd name="T1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42" name="Freeform 241">
                <a:extLst>
                  <a:ext uri="{FF2B5EF4-FFF2-40B4-BE49-F238E27FC236}">
                    <a16:creationId xmlns:a16="http://schemas.microsoft.com/office/drawing/2014/main" id="{00000000-0008-0000-0000-0000F2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22413"/>
                <a:ext cx="28575" cy="33338"/>
              </a:xfrm>
              <a:custGeom>
                <a:avLst/>
                <a:gdLst>
                  <a:gd name="T0" fmla="*/ 0 w 90"/>
                  <a:gd name="T1" fmla="*/ 15 h 105"/>
                  <a:gd name="T2" fmla="*/ 0 w 90"/>
                  <a:gd name="T3" fmla="*/ 90 h 105"/>
                  <a:gd name="T4" fmla="*/ 0 w 90"/>
                  <a:gd name="T5" fmla="*/ 93 h 105"/>
                  <a:gd name="T6" fmla="*/ 1 w 90"/>
                  <a:gd name="T7" fmla="*/ 96 h 105"/>
                  <a:gd name="T8" fmla="*/ 3 w 90"/>
                  <a:gd name="T9" fmla="*/ 99 h 105"/>
                  <a:gd name="T10" fmla="*/ 4 w 90"/>
                  <a:gd name="T11" fmla="*/ 101 h 105"/>
                  <a:gd name="T12" fmla="*/ 6 w 90"/>
                  <a:gd name="T13" fmla="*/ 102 h 105"/>
                  <a:gd name="T14" fmla="*/ 10 w 90"/>
                  <a:gd name="T15" fmla="*/ 104 h 105"/>
                  <a:gd name="T16" fmla="*/ 12 w 90"/>
                  <a:gd name="T17" fmla="*/ 105 h 105"/>
                  <a:gd name="T18" fmla="*/ 15 w 90"/>
                  <a:gd name="T19" fmla="*/ 105 h 105"/>
                  <a:gd name="T20" fmla="*/ 90 w 90"/>
                  <a:gd name="T21" fmla="*/ 105 h 105"/>
                  <a:gd name="T22" fmla="*/ 90 w 90"/>
                  <a:gd name="T23" fmla="*/ 0 h 105"/>
                  <a:gd name="T24" fmla="*/ 15 w 90"/>
                  <a:gd name="T25" fmla="*/ 0 h 105"/>
                  <a:gd name="T26" fmla="*/ 12 w 90"/>
                  <a:gd name="T27" fmla="*/ 0 h 105"/>
                  <a:gd name="T28" fmla="*/ 10 w 90"/>
                  <a:gd name="T29" fmla="*/ 1 h 105"/>
                  <a:gd name="T30" fmla="*/ 6 w 90"/>
                  <a:gd name="T31" fmla="*/ 2 h 105"/>
                  <a:gd name="T32" fmla="*/ 4 w 90"/>
                  <a:gd name="T33" fmla="*/ 4 h 105"/>
                  <a:gd name="T34" fmla="*/ 3 w 90"/>
                  <a:gd name="T35" fmla="*/ 7 h 105"/>
                  <a:gd name="T36" fmla="*/ 1 w 90"/>
                  <a:gd name="T37" fmla="*/ 9 h 105"/>
                  <a:gd name="T38" fmla="*/ 0 w 90"/>
                  <a:gd name="T39" fmla="*/ 12 h 105"/>
                  <a:gd name="T40" fmla="*/ 0 w 90"/>
                  <a:gd name="T41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5"/>
                    </a:move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202" name="Group 201">
            <a:extLst>
              <a:ext uri="{FF2B5EF4-FFF2-40B4-BE49-F238E27FC236}">
                <a16:creationId xmlns:a16="http://schemas.microsoft.com/office/drawing/2014/main" id="{00000000-0008-0000-0000-0000CA000000}"/>
              </a:ext>
            </a:extLst>
          </xdr:cNvPr>
          <xdr:cNvGrpSpPr/>
        </xdr:nvGrpSpPr>
        <xdr:grpSpPr>
          <a:xfrm>
            <a:off x="4203247" y="14429554"/>
            <a:ext cx="664028" cy="590010"/>
            <a:chOff x="5767387" y="1309460"/>
            <a:chExt cx="657225" cy="590010"/>
          </a:xfrm>
        </xdr:grpSpPr>
        <xdr:sp macro="" textlink="">
          <xdr:nvSpPr>
            <xdr:cNvPr id="206" name="Oval 205">
              <a:extLst>
                <a:ext uri="{FF2B5EF4-FFF2-40B4-BE49-F238E27FC236}">
                  <a16:creationId xmlns:a16="http://schemas.microsoft.com/office/drawing/2014/main" id="{00000000-0008-0000-0000-0000CE000000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/>
          </xdr:nvSpPr>
          <xdr:spPr>
            <a:xfrm>
              <a:off x="5767387" y="1309460"/>
              <a:ext cx="657225" cy="590010"/>
            </a:xfrm>
            <a:prstGeom prst="ellipse">
              <a:avLst/>
            </a:prstGeom>
            <a:solidFill>
              <a:srgbClr val="00206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207" name="Group 206" descr="This is an icon of a cash register.">
              <a:extLst>
                <a:ext uri="{FF2B5EF4-FFF2-40B4-BE49-F238E27FC236}">
                  <a16:creationId xmlns:a16="http://schemas.microsoft.com/office/drawing/2014/main" id="{00000000-0008-0000-0000-0000CF000000}"/>
                </a:ext>
              </a:extLst>
            </xdr:cNvPr>
            <xdr:cNvGrpSpPr/>
          </xdr:nvGrpSpPr>
          <xdr:grpSpPr>
            <a:xfrm>
              <a:off x="5952331" y="1427188"/>
              <a:ext cx="287338" cy="287338"/>
              <a:chOff x="304800" y="771525"/>
              <a:chExt cx="287338" cy="287338"/>
            </a:xfrm>
            <a:solidFill>
              <a:schemeClr val="bg1"/>
            </a:solidFill>
          </xdr:grpSpPr>
          <xdr:sp macro="" textlink="">
            <xdr:nvSpPr>
              <xdr:cNvPr id="208" name="Freeform 207">
                <a:extLst>
                  <a:ext uri="{FF2B5EF4-FFF2-40B4-BE49-F238E27FC236}">
                    <a16:creationId xmlns:a16="http://schemas.microsoft.com/office/drawing/2014/main" id="{00000000-0008-0000-0000-0000D0000000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6388" y="923925"/>
                <a:ext cx="284163" cy="68263"/>
              </a:xfrm>
              <a:custGeom>
                <a:avLst/>
                <a:gdLst>
                  <a:gd name="T0" fmla="*/ 694 w 895"/>
                  <a:gd name="T1" fmla="*/ 159 h 211"/>
                  <a:gd name="T2" fmla="*/ 657 w 895"/>
                  <a:gd name="T3" fmla="*/ 159 h 211"/>
                  <a:gd name="T4" fmla="*/ 657 w 895"/>
                  <a:gd name="T5" fmla="*/ 122 h 211"/>
                  <a:gd name="T6" fmla="*/ 694 w 895"/>
                  <a:gd name="T7" fmla="*/ 122 h 211"/>
                  <a:gd name="T8" fmla="*/ 694 w 895"/>
                  <a:gd name="T9" fmla="*/ 159 h 211"/>
                  <a:gd name="T10" fmla="*/ 637 w 895"/>
                  <a:gd name="T11" fmla="*/ 103 h 211"/>
                  <a:gd name="T12" fmla="*/ 600 w 895"/>
                  <a:gd name="T13" fmla="*/ 103 h 211"/>
                  <a:gd name="T14" fmla="*/ 600 w 895"/>
                  <a:gd name="T15" fmla="*/ 65 h 211"/>
                  <a:gd name="T16" fmla="*/ 637 w 895"/>
                  <a:gd name="T17" fmla="*/ 65 h 211"/>
                  <a:gd name="T18" fmla="*/ 637 w 895"/>
                  <a:gd name="T19" fmla="*/ 103 h 211"/>
                  <a:gd name="T20" fmla="*/ 581 w 895"/>
                  <a:gd name="T21" fmla="*/ 159 h 211"/>
                  <a:gd name="T22" fmla="*/ 543 w 895"/>
                  <a:gd name="T23" fmla="*/ 159 h 211"/>
                  <a:gd name="T24" fmla="*/ 543 w 895"/>
                  <a:gd name="T25" fmla="*/ 122 h 211"/>
                  <a:gd name="T26" fmla="*/ 581 w 895"/>
                  <a:gd name="T27" fmla="*/ 122 h 211"/>
                  <a:gd name="T28" fmla="*/ 581 w 895"/>
                  <a:gd name="T29" fmla="*/ 159 h 211"/>
                  <a:gd name="T30" fmla="*/ 524 w 895"/>
                  <a:gd name="T31" fmla="*/ 103 h 211"/>
                  <a:gd name="T32" fmla="*/ 485 w 895"/>
                  <a:gd name="T33" fmla="*/ 103 h 211"/>
                  <a:gd name="T34" fmla="*/ 485 w 895"/>
                  <a:gd name="T35" fmla="*/ 65 h 211"/>
                  <a:gd name="T36" fmla="*/ 524 w 895"/>
                  <a:gd name="T37" fmla="*/ 65 h 211"/>
                  <a:gd name="T38" fmla="*/ 524 w 895"/>
                  <a:gd name="T39" fmla="*/ 103 h 211"/>
                  <a:gd name="T40" fmla="*/ 467 w 895"/>
                  <a:gd name="T41" fmla="*/ 159 h 211"/>
                  <a:gd name="T42" fmla="*/ 428 w 895"/>
                  <a:gd name="T43" fmla="*/ 159 h 211"/>
                  <a:gd name="T44" fmla="*/ 428 w 895"/>
                  <a:gd name="T45" fmla="*/ 122 h 211"/>
                  <a:gd name="T46" fmla="*/ 467 w 895"/>
                  <a:gd name="T47" fmla="*/ 122 h 211"/>
                  <a:gd name="T48" fmla="*/ 467 w 895"/>
                  <a:gd name="T49" fmla="*/ 159 h 211"/>
                  <a:gd name="T50" fmla="*/ 410 w 895"/>
                  <a:gd name="T51" fmla="*/ 103 h 211"/>
                  <a:gd name="T52" fmla="*/ 371 w 895"/>
                  <a:gd name="T53" fmla="*/ 103 h 211"/>
                  <a:gd name="T54" fmla="*/ 371 w 895"/>
                  <a:gd name="T55" fmla="*/ 65 h 211"/>
                  <a:gd name="T56" fmla="*/ 410 w 895"/>
                  <a:gd name="T57" fmla="*/ 65 h 211"/>
                  <a:gd name="T58" fmla="*/ 410 w 895"/>
                  <a:gd name="T59" fmla="*/ 103 h 211"/>
                  <a:gd name="T60" fmla="*/ 353 w 895"/>
                  <a:gd name="T61" fmla="*/ 159 h 211"/>
                  <a:gd name="T62" fmla="*/ 315 w 895"/>
                  <a:gd name="T63" fmla="*/ 159 h 211"/>
                  <a:gd name="T64" fmla="*/ 315 w 895"/>
                  <a:gd name="T65" fmla="*/ 122 h 211"/>
                  <a:gd name="T66" fmla="*/ 353 w 895"/>
                  <a:gd name="T67" fmla="*/ 122 h 211"/>
                  <a:gd name="T68" fmla="*/ 353 w 895"/>
                  <a:gd name="T69" fmla="*/ 159 h 211"/>
                  <a:gd name="T70" fmla="*/ 295 w 895"/>
                  <a:gd name="T71" fmla="*/ 103 h 211"/>
                  <a:gd name="T72" fmla="*/ 258 w 895"/>
                  <a:gd name="T73" fmla="*/ 103 h 211"/>
                  <a:gd name="T74" fmla="*/ 258 w 895"/>
                  <a:gd name="T75" fmla="*/ 65 h 211"/>
                  <a:gd name="T76" fmla="*/ 295 w 895"/>
                  <a:gd name="T77" fmla="*/ 65 h 211"/>
                  <a:gd name="T78" fmla="*/ 295 w 895"/>
                  <a:gd name="T79" fmla="*/ 103 h 211"/>
                  <a:gd name="T80" fmla="*/ 238 w 895"/>
                  <a:gd name="T81" fmla="*/ 159 h 211"/>
                  <a:gd name="T82" fmla="*/ 201 w 895"/>
                  <a:gd name="T83" fmla="*/ 159 h 211"/>
                  <a:gd name="T84" fmla="*/ 201 w 895"/>
                  <a:gd name="T85" fmla="*/ 122 h 211"/>
                  <a:gd name="T86" fmla="*/ 238 w 895"/>
                  <a:gd name="T87" fmla="*/ 122 h 211"/>
                  <a:gd name="T88" fmla="*/ 238 w 895"/>
                  <a:gd name="T89" fmla="*/ 159 h 211"/>
                  <a:gd name="T90" fmla="*/ 815 w 895"/>
                  <a:gd name="T91" fmla="*/ 0 h 211"/>
                  <a:gd name="T92" fmla="*/ 80 w 895"/>
                  <a:gd name="T93" fmla="*/ 0 h 211"/>
                  <a:gd name="T94" fmla="*/ 0 w 895"/>
                  <a:gd name="T95" fmla="*/ 211 h 211"/>
                  <a:gd name="T96" fmla="*/ 895 w 895"/>
                  <a:gd name="T97" fmla="*/ 211 h 211"/>
                  <a:gd name="T98" fmla="*/ 815 w 895"/>
                  <a:gd name="T99" fmla="*/ 0 h 21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</a:cxnLst>
                <a:rect l="0" t="0" r="r" b="b"/>
                <a:pathLst>
                  <a:path w="895" h="211">
                    <a:moveTo>
                      <a:pt x="694" y="159"/>
                    </a:moveTo>
                    <a:lnTo>
                      <a:pt x="657" y="159"/>
                    </a:lnTo>
                    <a:lnTo>
                      <a:pt x="657" y="122"/>
                    </a:lnTo>
                    <a:lnTo>
                      <a:pt x="694" y="122"/>
                    </a:lnTo>
                    <a:lnTo>
                      <a:pt x="694" y="159"/>
                    </a:lnTo>
                    <a:close/>
                    <a:moveTo>
                      <a:pt x="637" y="103"/>
                    </a:moveTo>
                    <a:lnTo>
                      <a:pt x="600" y="103"/>
                    </a:lnTo>
                    <a:lnTo>
                      <a:pt x="600" y="65"/>
                    </a:lnTo>
                    <a:lnTo>
                      <a:pt x="637" y="65"/>
                    </a:lnTo>
                    <a:lnTo>
                      <a:pt x="637" y="103"/>
                    </a:lnTo>
                    <a:close/>
                    <a:moveTo>
                      <a:pt x="581" y="159"/>
                    </a:moveTo>
                    <a:lnTo>
                      <a:pt x="543" y="159"/>
                    </a:lnTo>
                    <a:lnTo>
                      <a:pt x="543" y="122"/>
                    </a:lnTo>
                    <a:lnTo>
                      <a:pt x="581" y="122"/>
                    </a:lnTo>
                    <a:lnTo>
                      <a:pt x="581" y="159"/>
                    </a:lnTo>
                    <a:close/>
                    <a:moveTo>
                      <a:pt x="524" y="103"/>
                    </a:moveTo>
                    <a:lnTo>
                      <a:pt x="485" y="103"/>
                    </a:lnTo>
                    <a:lnTo>
                      <a:pt x="485" y="65"/>
                    </a:lnTo>
                    <a:lnTo>
                      <a:pt x="524" y="65"/>
                    </a:lnTo>
                    <a:lnTo>
                      <a:pt x="524" y="103"/>
                    </a:lnTo>
                    <a:close/>
                    <a:moveTo>
                      <a:pt x="467" y="159"/>
                    </a:moveTo>
                    <a:lnTo>
                      <a:pt x="428" y="159"/>
                    </a:lnTo>
                    <a:lnTo>
                      <a:pt x="428" y="122"/>
                    </a:lnTo>
                    <a:lnTo>
                      <a:pt x="467" y="122"/>
                    </a:lnTo>
                    <a:lnTo>
                      <a:pt x="467" y="159"/>
                    </a:lnTo>
                    <a:close/>
                    <a:moveTo>
                      <a:pt x="410" y="103"/>
                    </a:moveTo>
                    <a:lnTo>
                      <a:pt x="371" y="103"/>
                    </a:lnTo>
                    <a:lnTo>
                      <a:pt x="371" y="65"/>
                    </a:lnTo>
                    <a:lnTo>
                      <a:pt x="410" y="65"/>
                    </a:lnTo>
                    <a:lnTo>
                      <a:pt x="410" y="103"/>
                    </a:lnTo>
                    <a:close/>
                    <a:moveTo>
                      <a:pt x="353" y="159"/>
                    </a:moveTo>
                    <a:lnTo>
                      <a:pt x="315" y="159"/>
                    </a:lnTo>
                    <a:lnTo>
                      <a:pt x="315" y="122"/>
                    </a:lnTo>
                    <a:lnTo>
                      <a:pt x="353" y="122"/>
                    </a:lnTo>
                    <a:lnTo>
                      <a:pt x="353" y="159"/>
                    </a:lnTo>
                    <a:close/>
                    <a:moveTo>
                      <a:pt x="295" y="103"/>
                    </a:moveTo>
                    <a:lnTo>
                      <a:pt x="258" y="103"/>
                    </a:lnTo>
                    <a:lnTo>
                      <a:pt x="258" y="65"/>
                    </a:lnTo>
                    <a:lnTo>
                      <a:pt x="295" y="65"/>
                    </a:lnTo>
                    <a:lnTo>
                      <a:pt x="295" y="103"/>
                    </a:lnTo>
                    <a:close/>
                    <a:moveTo>
                      <a:pt x="238" y="159"/>
                    </a:moveTo>
                    <a:lnTo>
                      <a:pt x="201" y="159"/>
                    </a:lnTo>
                    <a:lnTo>
                      <a:pt x="201" y="122"/>
                    </a:lnTo>
                    <a:lnTo>
                      <a:pt x="238" y="122"/>
                    </a:lnTo>
                    <a:lnTo>
                      <a:pt x="238" y="159"/>
                    </a:lnTo>
                    <a:close/>
                    <a:moveTo>
                      <a:pt x="815" y="0"/>
                    </a:moveTo>
                    <a:lnTo>
                      <a:pt x="80" y="0"/>
                    </a:lnTo>
                    <a:lnTo>
                      <a:pt x="0" y="211"/>
                    </a:lnTo>
                    <a:lnTo>
                      <a:pt x="895" y="211"/>
                    </a:lnTo>
                    <a:lnTo>
                      <a:pt x="8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09" name="Freeform 208">
                <a:extLst>
                  <a:ext uri="{FF2B5EF4-FFF2-40B4-BE49-F238E27FC236}">
                    <a16:creationId xmlns:a16="http://schemas.microsoft.com/office/drawing/2014/main" id="{00000000-0008-0000-0000-0000D1000000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4800" y="1001713"/>
                <a:ext cx="287338" cy="57150"/>
              </a:xfrm>
              <a:custGeom>
                <a:avLst/>
                <a:gdLst>
                  <a:gd name="T0" fmla="*/ 572 w 903"/>
                  <a:gd name="T1" fmla="*/ 78 h 180"/>
                  <a:gd name="T2" fmla="*/ 569 w 903"/>
                  <a:gd name="T3" fmla="*/ 84 h 180"/>
                  <a:gd name="T4" fmla="*/ 565 w 903"/>
                  <a:gd name="T5" fmla="*/ 88 h 180"/>
                  <a:gd name="T6" fmla="*/ 560 w 903"/>
                  <a:gd name="T7" fmla="*/ 90 h 180"/>
                  <a:gd name="T8" fmla="*/ 554 w 903"/>
                  <a:gd name="T9" fmla="*/ 90 h 180"/>
                  <a:gd name="T10" fmla="*/ 548 w 903"/>
                  <a:gd name="T11" fmla="*/ 88 h 180"/>
                  <a:gd name="T12" fmla="*/ 545 w 903"/>
                  <a:gd name="T13" fmla="*/ 84 h 180"/>
                  <a:gd name="T14" fmla="*/ 543 w 903"/>
                  <a:gd name="T15" fmla="*/ 78 h 180"/>
                  <a:gd name="T16" fmla="*/ 542 w 903"/>
                  <a:gd name="T17" fmla="*/ 60 h 180"/>
                  <a:gd name="T18" fmla="*/ 331 w 903"/>
                  <a:gd name="T19" fmla="*/ 75 h 180"/>
                  <a:gd name="T20" fmla="*/ 330 w 903"/>
                  <a:gd name="T21" fmla="*/ 80 h 180"/>
                  <a:gd name="T22" fmla="*/ 327 w 903"/>
                  <a:gd name="T23" fmla="*/ 86 h 180"/>
                  <a:gd name="T24" fmla="*/ 322 w 903"/>
                  <a:gd name="T25" fmla="*/ 89 h 180"/>
                  <a:gd name="T26" fmla="*/ 316 w 903"/>
                  <a:gd name="T27" fmla="*/ 90 h 180"/>
                  <a:gd name="T28" fmla="*/ 310 w 903"/>
                  <a:gd name="T29" fmla="*/ 89 h 180"/>
                  <a:gd name="T30" fmla="*/ 306 w 903"/>
                  <a:gd name="T31" fmla="*/ 86 h 180"/>
                  <a:gd name="T32" fmla="*/ 302 w 903"/>
                  <a:gd name="T33" fmla="*/ 80 h 180"/>
                  <a:gd name="T34" fmla="*/ 301 w 903"/>
                  <a:gd name="T35" fmla="*/ 75 h 180"/>
                  <a:gd name="T36" fmla="*/ 301 w 903"/>
                  <a:gd name="T37" fmla="*/ 42 h 180"/>
                  <a:gd name="T38" fmla="*/ 304 w 903"/>
                  <a:gd name="T39" fmla="*/ 36 h 180"/>
                  <a:gd name="T40" fmla="*/ 308 w 903"/>
                  <a:gd name="T41" fmla="*/ 32 h 180"/>
                  <a:gd name="T42" fmla="*/ 313 w 903"/>
                  <a:gd name="T43" fmla="*/ 30 h 180"/>
                  <a:gd name="T44" fmla="*/ 557 w 903"/>
                  <a:gd name="T45" fmla="*/ 30 h 180"/>
                  <a:gd name="T46" fmla="*/ 563 w 903"/>
                  <a:gd name="T47" fmla="*/ 31 h 180"/>
                  <a:gd name="T48" fmla="*/ 567 w 903"/>
                  <a:gd name="T49" fmla="*/ 34 h 180"/>
                  <a:gd name="T50" fmla="*/ 571 w 903"/>
                  <a:gd name="T51" fmla="*/ 39 h 180"/>
                  <a:gd name="T52" fmla="*/ 572 w 903"/>
                  <a:gd name="T53" fmla="*/ 45 h 180"/>
                  <a:gd name="T54" fmla="*/ 0 w 903"/>
                  <a:gd name="T55" fmla="*/ 0 h 180"/>
                  <a:gd name="T56" fmla="*/ 0 w 903"/>
                  <a:gd name="T57" fmla="*/ 168 h 180"/>
                  <a:gd name="T58" fmla="*/ 2 w 903"/>
                  <a:gd name="T59" fmla="*/ 174 h 180"/>
                  <a:gd name="T60" fmla="*/ 6 w 903"/>
                  <a:gd name="T61" fmla="*/ 178 h 180"/>
                  <a:gd name="T62" fmla="*/ 12 w 903"/>
                  <a:gd name="T63" fmla="*/ 180 h 180"/>
                  <a:gd name="T64" fmla="*/ 888 w 903"/>
                  <a:gd name="T65" fmla="*/ 180 h 180"/>
                  <a:gd name="T66" fmla="*/ 894 w 903"/>
                  <a:gd name="T67" fmla="*/ 179 h 180"/>
                  <a:gd name="T68" fmla="*/ 899 w 903"/>
                  <a:gd name="T69" fmla="*/ 176 h 180"/>
                  <a:gd name="T70" fmla="*/ 902 w 903"/>
                  <a:gd name="T71" fmla="*/ 172 h 180"/>
                  <a:gd name="T72" fmla="*/ 903 w 903"/>
                  <a:gd name="T73" fmla="*/ 165 h 180"/>
                  <a:gd name="T74" fmla="*/ 0 w 903"/>
                  <a:gd name="T75" fmla="*/ 0 h 18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903" h="180">
                    <a:moveTo>
                      <a:pt x="572" y="75"/>
                    </a:moveTo>
                    <a:lnTo>
                      <a:pt x="572" y="78"/>
                    </a:lnTo>
                    <a:lnTo>
                      <a:pt x="571" y="80"/>
                    </a:lnTo>
                    <a:lnTo>
                      <a:pt x="569" y="84"/>
                    </a:lnTo>
                    <a:lnTo>
                      <a:pt x="567" y="86"/>
                    </a:lnTo>
                    <a:lnTo>
                      <a:pt x="565" y="88"/>
                    </a:lnTo>
                    <a:lnTo>
                      <a:pt x="563" y="89"/>
                    </a:lnTo>
                    <a:lnTo>
                      <a:pt x="560" y="90"/>
                    </a:lnTo>
                    <a:lnTo>
                      <a:pt x="557" y="90"/>
                    </a:lnTo>
                    <a:lnTo>
                      <a:pt x="554" y="90"/>
                    </a:lnTo>
                    <a:lnTo>
                      <a:pt x="551" y="89"/>
                    </a:lnTo>
                    <a:lnTo>
                      <a:pt x="548" y="88"/>
                    </a:lnTo>
                    <a:lnTo>
                      <a:pt x="546" y="86"/>
                    </a:lnTo>
                    <a:lnTo>
                      <a:pt x="545" y="84"/>
                    </a:lnTo>
                    <a:lnTo>
                      <a:pt x="543" y="80"/>
                    </a:lnTo>
                    <a:lnTo>
                      <a:pt x="543" y="78"/>
                    </a:lnTo>
                    <a:lnTo>
                      <a:pt x="542" y="75"/>
                    </a:lnTo>
                    <a:lnTo>
                      <a:pt x="542" y="60"/>
                    </a:lnTo>
                    <a:lnTo>
                      <a:pt x="331" y="60"/>
                    </a:lnTo>
                    <a:lnTo>
                      <a:pt x="331" y="75"/>
                    </a:lnTo>
                    <a:lnTo>
                      <a:pt x="331" y="78"/>
                    </a:lnTo>
                    <a:lnTo>
                      <a:pt x="330" y="80"/>
                    </a:lnTo>
                    <a:lnTo>
                      <a:pt x="328" y="84"/>
                    </a:lnTo>
                    <a:lnTo>
                      <a:pt x="327" y="86"/>
                    </a:lnTo>
                    <a:lnTo>
                      <a:pt x="325" y="88"/>
                    </a:lnTo>
                    <a:lnTo>
                      <a:pt x="322" y="89"/>
                    </a:lnTo>
                    <a:lnTo>
                      <a:pt x="320" y="90"/>
                    </a:lnTo>
                    <a:lnTo>
                      <a:pt x="316" y="90"/>
                    </a:lnTo>
                    <a:lnTo>
                      <a:pt x="313" y="90"/>
                    </a:lnTo>
                    <a:lnTo>
                      <a:pt x="310" y="89"/>
                    </a:lnTo>
                    <a:lnTo>
                      <a:pt x="308" y="88"/>
                    </a:lnTo>
                    <a:lnTo>
                      <a:pt x="306" y="86"/>
                    </a:lnTo>
                    <a:lnTo>
                      <a:pt x="304" y="84"/>
                    </a:lnTo>
                    <a:lnTo>
                      <a:pt x="302" y="80"/>
                    </a:lnTo>
                    <a:lnTo>
                      <a:pt x="301" y="78"/>
                    </a:lnTo>
                    <a:lnTo>
                      <a:pt x="301" y="75"/>
                    </a:lnTo>
                    <a:lnTo>
                      <a:pt x="301" y="45"/>
                    </a:lnTo>
                    <a:lnTo>
                      <a:pt x="301" y="42"/>
                    </a:lnTo>
                    <a:lnTo>
                      <a:pt x="302" y="39"/>
                    </a:lnTo>
                    <a:lnTo>
                      <a:pt x="304" y="36"/>
                    </a:lnTo>
                    <a:lnTo>
                      <a:pt x="306" y="34"/>
                    </a:lnTo>
                    <a:lnTo>
                      <a:pt x="308" y="32"/>
                    </a:lnTo>
                    <a:lnTo>
                      <a:pt x="310" y="31"/>
                    </a:lnTo>
                    <a:lnTo>
                      <a:pt x="313" y="30"/>
                    </a:lnTo>
                    <a:lnTo>
                      <a:pt x="316" y="30"/>
                    </a:lnTo>
                    <a:lnTo>
                      <a:pt x="557" y="30"/>
                    </a:lnTo>
                    <a:lnTo>
                      <a:pt x="560" y="30"/>
                    </a:lnTo>
                    <a:lnTo>
                      <a:pt x="563" y="31"/>
                    </a:lnTo>
                    <a:lnTo>
                      <a:pt x="565" y="32"/>
                    </a:lnTo>
                    <a:lnTo>
                      <a:pt x="567" y="34"/>
                    </a:lnTo>
                    <a:lnTo>
                      <a:pt x="569" y="36"/>
                    </a:lnTo>
                    <a:lnTo>
                      <a:pt x="571" y="39"/>
                    </a:lnTo>
                    <a:lnTo>
                      <a:pt x="572" y="42"/>
                    </a:lnTo>
                    <a:lnTo>
                      <a:pt x="572" y="45"/>
                    </a:lnTo>
                    <a:lnTo>
                      <a:pt x="572" y="75"/>
                    </a:lnTo>
                    <a:close/>
                    <a:moveTo>
                      <a:pt x="0" y="0"/>
                    </a:moveTo>
                    <a:lnTo>
                      <a:pt x="0" y="165"/>
                    </a:lnTo>
                    <a:lnTo>
                      <a:pt x="0" y="168"/>
                    </a:lnTo>
                    <a:lnTo>
                      <a:pt x="1" y="172"/>
                    </a:lnTo>
                    <a:lnTo>
                      <a:pt x="2" y="174"/>
                    </a:lnTo>
                    <a:lnTo>
                      <a:pt x="4" y="176"/>
                    </a:lnTo>
                    <a:lnTo>
                      <a:pt x="6" y="178"/>
                    </a:lnTo>
                    <a:lnTo>
                      <a:pt x="10" y="179"/>
                    </a:lnTo>
                    <a:lnTo>
                      <a:pt x="12" y="180"/>
                    </a:lnTo>
                    <a:lnTo>
                      <a:pt x="15" y="180"/>
                    </a:lnTo>
                    <a:lnTo>
                      <a:pt x="888" y="180"/>
                    </a:lnTo>
                    <a:lnTo>
                      <a:pt x="891" y="180"/>
                    </a:lnTo>
                    <a:lnTo>
                      <a:pt x="894" y="179"/>
                    </a:lnTo>
                    <a:lnTo>
                      <a:pt x="897" y="178"/>
                    </a:lnTo>
                    <a:lnTo>
                      <a:pt x="899" y="176"/>
                    </a:lnTo>
                    <a:lnTo>
                      <a:pt x="901" y="174"/>
                    </a:lnTo>
                    <a:lnTo>
                      <a:pt x="902" y="172"/>
                    </a:lnTo>
                    <a:lnTo>
                      <a:pt x="903" y="168"/>
                    </a:lnTo>
                    <a:lnTo>
                      <a:pt x="903" y="165"/>
                    </a:lnTo>
                    <a:lnTo>
                      <a:pt x="903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0" name="Freeform 209">
                <a:extLst>
                  <a:ext uri="{FF2B5EF4-FFF2-40B4-BE49-F238E27FC236}">
                    <a16:creationId xmlns:a16="http://schemas.microsoft.com/office/drawing/2014/main" id="{00000000-0008-0000-0000-0000D2000000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33375" y="771525"/>
                <a:ext cx="230188" cy="142875"/>
              </a:xfrm>
              <a:custGeom>
                <a:avLst/>
                <a:gdLst>
                  <a:gd name="T0" fmla="*/ 448 w 723"/>
                  <a:gd name="T1" fmla="*/ 361 h 452"/>
                  <a:gd name="T2" fmla="*/ 441 w 723"/>
                  <a:gd name="T3" fmla="*/ 357 h 452"/>
                  <a:gd name="T4" fmla="*/ 438 w 723"/>
                  <a:gd name="T5" fmla="*/ 350 h 452"/>
                  <a:gd name="T6" fmla="*/ 438 w 723"/>
                  <a:gd name="T7" fmla="*/ 340 h 452"/>
                  <a:gd name="T8" fmla="*/ 443 w 723"/>
                  <a:gd name="T9" fmla="*/ 334 h 452"/>
                  <a:gd name="T10" fmla="*/ 452 w 723"/>
                  <a:gd name="T11" fmla="*/ 331 h 452"/>
                  <a:gd name="T12" fmla="*/ 608 w 723"/>
                  <a:gd name="T13" fmla="*/ 333 h 452"/>
                  <a:gd name="T14" fmla="*/ 615 w 723"/>
                  <a:gd name="T15" fmla="*/ 338 h 452"/>
                  <a:gd name="T16" fmla="*/ 618 w 723"/>
                  <a:gd name="T17" fmla="*/ 346 h 452"/>
                  <a:gd name="T18" fmla="*/ 615 w 723"/>
                  <a:gd name="T19" fmla="*/ 355 h 452"/>
                  <a:gd name="T20" fmla="*/ 608 w 723"/>
                  <a:gd name="T21" fmla="*/ 360 h 452"/>
                  <a:gd name="T22" fmla="*/ 331 w 723"/>
                  <a:gd name="T23" fmla="*/ 407 h 452"/>
                  <a:gd name="T24" fmla="*/ 329 w 723"/>
                  <a:gd name="T25" fmla="*/ 415 h 452"/>
                  <a:gd name="T26" fmla="*/ 322 w 723"/>
                  <a:gd name="T27" fmla="*/ 420 h 452"/>
                  <a:gd name="T28" fmla="*/ 105 w 723"/>
                  <a:gd name="T29" fmla="*/ 422 h 452"/>
                  <a:gd name="T30" fmla="*/ 98 w 723"/>
                  <a:gd name="T31" fmla="*/ 419 h 452"/>
                  <a:gd name="T32" fmla="*/ 92 w 723"/>
                  <a:gd name="T33" fmla="*/ 412 h 452"/>
                  <a:gd name="T34" fmla="*/ 90 w 723"/>
                  <a:gd name="T35" fmla="*/ 286 h 452"/>
                  <a:gd name="T36" fmla="*/ 93 w 723"/>
                  <a:gd name="T37" fmla="*/ 278 h 452"/>
                  <a:gd name="T38" fmla="*/ 100 w 723"/>
                  <a:gd name="T39" fmla="*/ 272 h 452"/>
                  <a:gd name="T40" fmla="*/ 316 w 723"/>
                  <a:gd name="T41" fmla="*/ 271 h 452"/>
                  <a:gd name="T42" fmla="*/ 325 w 723"/>
                  <a:gd name="T43" fmla="*/ 274 h 452"/>
                  <a:gd name="T44" fmla="*/ 330 w 723"/>
                  <a:gd name="T45" fmla="*/ 280 h 452"/>
                  <a:gd name="T46" fmla="*/ 331 w 723"/>
                  <a:gd name="T47" fmla="*/ 407 h 452"/>
                  <a:gd name="T48" fmla="*/ 722 w 723"/>
                  <a:gd name="T49" fmla="*/ 220 h 452"/>
                  <a:gd name="T50" fmla="*/ 717 w 723"/>
                  <a:gd name="T51" fmla="*/ 213 h 452"/>
                  <a:gd name="T52" fmla="*/ 708 w 723"/>
                  <a:gd name="T53" fmla="*/ 211 h 452"/>
                  <a:gd name="T54" fmla="*/ 678 w 723"/>
                  <a:gd name="T55" fmla="*/ 150 h 452"/>
                  <a:gd name="T56" fmla="*/ 703 w 723"/>
                  <a:gd name="T57" fmla="*/ 143 h 452"/>
                  <a:gd name="T58" fmla="*/ 720 w 723"/>
                  <a:gd name="T59" fmla="*/ 123 h 452"/>
                  <a:gd name="T60" fmla="*/ 723 w 723"/>
                  <a:gd name="T61" fmla="*/ 45 h 452"/>
                  <a:gd name="T62" fmla="*/ 715 w 723"/>
                  <a:gd name="T63" fmla="*/ 20 h 452"/>
                  <a:gd name="T64" fmla="*/ 695 w 723"/>
                  <a:gd name="T65" fmla="*/ 3 h 452"/>
                  <a:gd name="T66" fmla="*/ 497 w 723"/>
                  <a:gd name="T67" fmla="*/ 0 h 452"/>
                  <a:gd name="T68" fmla="*/ 472 w 723"/>
                  <a:gd name="T69" fmla="*/ 8 h 452"/>
                  <a:gd name="T70" fmla="*/ 456 w 723"/>
                  <a:gd name="T71" fmla="*/ 28 h 452"/>
                  <a:gd name="T72" fmla="*/ 452 w 723"/>
                  <a:gd name="T73" fmla="*/ 105 h 452"/>
                  <a:gd name="T74" fmla="*/ 460 w 723"/>
                  <a:gd name="T75" fmla="*/ 131 h 452"/>
                  <a:gd name="T76" fmla="*/ 479 w 723"/>
                  <a:gd name="T77" fmla="*/ 147 h 452"/>
                  <a:gd name="T78" fmla="*/ 573 w 723"/>
                  <a:gd name="T79" fmla="*/ 150 h 452"/>
                  <a:gd name="T80" fmla="*/ 301 w 723"/>
                  <a:gd name="T81" fmla="*/ 75 h 452"/>
                  <a:gd name="T82" fmla="*/ 297 w 723"/>
                  <a:gd name="T83" fmla="*/ 65 h 452"/>
                  <a:gd name="T84" fmla="*/ 288 w 723"/>
                  <a:gd name="T85" fmla="*/ 60 h 452"/>
                  <a:gd name="T86" fmla="*/ 130 w 723"/>
                  <a:gd name="T87" fmla="*/ 121 h 452"/>
                  <a:gd name="T88" fmla="*/ 121 w 723"/>
                  <a:gd name="T89" fmla="*/ 131 h 452"/>
                  <a:gd name="T90" fmla="*/ 15 w 723"/>
                  <a:gd name="T91" fmla="*/ 211 h 452"/>
                  <a:gd name="T92" fmla="*/ 7 w 723"/>
                  <a:gd name="T93" fmla="*/ 213 h 452"/>
                  <a:gd name="T94" fmla="*/ 1 w 723"/>
                  <a:gd name="T95" fmla="*/ 220 h 452"/>
                  <a:gd name="T96" fmla="*/ 0 w 723"/>
                  <a:gd name="T97" fmla="*/ 452 h 45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</a:cxnLst>
                <a:rect l="0" t="0" r="r" b="b"/>
                <a:pathLst>
                  <a:path w="723" h="452">
                    <a:moveTo>
                      <a:pt x="603" y="361"/>
                    </a:moveTo>
                    <a:lnTo>
                      <a:pt x="452" y="361"/>
                    </a:lnTo>
                    <a:lnTo>
                      <a:pt x="448" y="361"/>
                    </a:lnTo>
                    <a:lnTo>
                      <a:pt x="446" y="360"/>
                    </a:lnTo>
                    <a:lnTo>
                      <a:pt x="443" y="359"/>
                    </a:lnTo>
                    <a:lnTo>
                      <a:pt x="441" y="357"/>
                    </a:lnTo>
                    <a:lnTo>
                      <a:pt x="440" y="355"/>
                    </a:lnTo>
                    <a:lnTo>
                      <a:pt x="438" y="352"/>
                    </a:lnTo>
                    <a:lnTo>
                      <a:pt x="438" y="350"/>
                    </a:lnTo>
                    <a:lnTo>
                      <a:pt x="437" y="346"/>
                    </a:lnTo>
                    <a:lnTo>
                      <a:pt x="438" y="343"/>
                    </a:lnTo>
                    <a:lnTo>
                      <a:pt x="438" y="340"/>
                    </a:lnTo>
                    <a:lnTo>
                      <a:pt x="440" y="338"/>
                    </a:lnTo>
                    <a:lnTo>
                      <a:pt x="441" y="336"/>
                    </a:lnTo>
                    <a:lnTo>
                      <a:pt x="443" y="334"/>
                    </a:lnTo>
                    <a:lnTo>
                      <a:pt x="446" y="333"/>
                    </a:lnTo>
                    <a:lnTo>
                      <a:pt x="448" y="331"/>
                    </a:lnTo>
                    <a:lnTo>
                      <a:pt x="452" y="331"/>
                    </a:lnTo>
                    <a:lnTo>
                      <a:pt x="603" y="331"/>
                    </a:lnTo>
                    <a:lnTo>
                      <a:pt x="605" y="331"/>
                    </a:lnTo>
                    <a:lnTo>
                      <a:pt x="608" y="333"/>
                    </a:lnTo>
                    <a:lnTo>
                      <a:pt x="610" y="334"/>
                    </a:lnTo>
                    <a:lnTo>
                      <a:pt x="614" y="336"/>
                    </a:lnTo>
                    <a:lnTo>
                      <a:pt x="615" y="338"/>
                    </a:lnTo>
                    <a:lnTo>
                      <a:pt x="617" y="340"/>
                    </a:lnTo>
                    <a:lnTo>
                      <a:pt x="617" y="343"/>
                    </a:lnTo>
                    <a:lnTo>
                      <a:pt x="618" y="346"/>
                    </a:lnTo>
                    <a:lnTo>
                      <a:pt x="617" y="350"/>
                    </a:lnTo>
                    <a:lnTo>
                      <a:pt x="617" y="352"/>
                    </a:lnTo>
                    <a:lnTo>
                      <a:pt x="615" y="355"/>
                    </a:lnTo>
                    <a:lnTo>
                      <a:pt x="614" y="357"/>
                    </a:lnTo>
                    <a:lnTo>
                      <a:pt x="610" y="359"/>
                    </a:lnTo>
                    <a:lnTo>
                      <a:pt x="608" y="360"/>
                    </a:lnTo>
                    <a:lnTo>
                      <a:pt x="605" y="361"/>
                    </a:lnTo>
                    <a:lnTo>
                      <a:pt x="603" y="361"/>
                    </a:lnTo>
                    <a:close/>
                    <a:moveTo>
                      <a:pt x="331" y="407"/>
                    </a:moveTo>
                    <a:lnTo>
                      <a:pt x="331" y="410"/>
                    </a:lnTo>
                    <a:lnTo>
                      <a:pt x="330" y="412"/>
                    </a:lnTo>
                    <a:lnTo>
                      <a:pt x="329" y="415"/>
                    </a:lnTo>
                    <a:lnTo>
                      <a:pt x="327" y="417"/>
                    </a:lnTo>
                    <a:lnTo>
                      <a:pt x="325" y="419"/>
                    </a:lnTo>
                    <a:lnTo>
                      <a:pt x="322" y="420"/>
                    </a:lnTo>
                    <a:lnTo>
                      <a:pt x="320" y="422"/>
                    </a:lnTo>
                    <a:lnTo>
                      <a:pt x="316" y="422"/>
                    </a:lnTo>
                    <a:lnTo>
                      <a:pt x="105" y="422"/>
                    </a:lnTo>
                    <a:lnTo>
                      <a:pt x="103" y="422"/>
                    </a:lnTo>
                    <a:lnTo>
                      <a:pt x="100" y="420"/>
                    </a:lnTo>
                    <a:lnTo>
                      <a:pt x="98" y="419"/>
                    </a:lnTo>
                    <a:lnTo>
                      <a:pt x="96" y="417"/>
                    </a:lnTo>
                    <a:lnTo>
                      <a:pt x="93" y="415"/>
                    </a:lnTo>
                    <a:lnTo>
                      <a:pt x="92" y="412"/>
                    </a:lnTo>
                    <a:lnTo>
                      <a:pt x="91" y="410"/>
                    </a:lnTo>
                    <a:lnTo>
                      <a:pt x="90" y="407"/>
                    </a:lnTo>
                    <a:lnTo>
                      <a:pt x="90" y="286"/>
                    </a:lnTo>
                    <a:lnTo>
                      <a:pt x="91" y="283"/>
                    </a:lnTo>
                    <a:lnTo>
                      <a:pt x="92" y="280"/>
                    </a:lnTo>
                    <a:lnTo>
                      <a:pt x="93" y="278"/>
                    </a:lnTo>
                    <a:lnTo>
                      <a:pt x="96" y="276"/>
                    </a:lnTo>
                    <a:lnTo>
                      <a:pt x="98" y="274"/>
                    </a:lnTo>
                    <a:lnTo>
                      <a:pt x="100" y="272"/>
                    </a:lnTo>
                    <a:lnTo>
                      <a:pt x="103" y="271"/>
                    </a:lnTo>
                    <a:lnTo>
                      <a:pt x="105" y="271"/>
                    </a:lnTo>
                    <a:lnTo>
                      <a:pt x="316" y="271"/>
                    </a:lnTo>
                    <a:lnTo>
                      <a:pt x="320" y="271"/>
                    </a:lnTo>
                    <a:lnTo>
                      <a:pt x="322" y="272"/>
                    </a:lnTo>
                    <a:lnTo>
                      <a:pt x="325" y="274"/>
                    </a:lnTo>
                    <a:lnTo>
                      <a:pt x="327" y="276"/>
                    </a:lnTo>
                    <a:lnTo>
                      <a:pt x="329" y="278"/>
                    </a:lnTo>
                    <a:lnTo>
                      <a:pt x="330" y="280"/>
                    </a:lnTo>
                    <a:lnTo>
                      <a:pt x="331" y="283"/>
                    </a:lnTo>
                    <a:lnTo>
                      <a:pt x="331" y="286"/>
                    </a:lnTo>
                    <a:lnTo>
                      <a:pt x="331" y="407"/>
                    </a:lnTo>
                    <a:close/>
                    <a:moveTo>
                      <a:pt x="723" y="226"/>
                    </a:moveTo>
                    <a:lnTo>
                      <a:pt x="723" y="223"/>
                    </a:lnTo>
                    <a:lnTo>
                      <a:pt x="722" y="220"/>
                    </a:lnTo>
                    <a:lnTo>
                      <a:pt x="721" y="218"/>
                    </a:lnTo>
                    <a:lnTo>
                      <a:pt x="719" y="216"/>
                    </a:lnTo>
                    <a:lnTo>
                      <a:pt x="717" y="213"/>
                    </a:lnTo>
                    <a:lnTo>
                      <a:pt x="713" y="212"/>
                    </a:lnTo>
                    <a:lnTo>
                      <a:pt x="711" y="211"/>
                    </a:lnTo>
                    <a:lnTo>
                      <a:pt x="708" y="211"/>
                    </a:lnTo>
                    <a:lnTo>
                      <a:pt x="603" y="211"/>
                    </a:lnTo>
                    <a:lnTo>
                      <a:pt x="603" y="150"/>
                    </a:lnTo>
                    <a:lnTo>
                      <a:pt x="678" y="150"/>
                    </a:lnTo>
                    <a:lnTo>
                      <a:pt x="686" y="149"/>
                    </a:lnTo>
                    <a:lnTo>
                      <a:pt x="695" y="147"/>
                    </a:lnTo>
                    <a:lnTo>
                      <a:pt x="703" y="143"/>
                    </a:lnTo>
                    <a:lnTo>
                      <a:pt x="710" y="137"/>
                    </a:lnTo>
                    <a:lnTo>
                      <a:pt x="715" y="131"/>
                    </a:lnTo>
                    <a:lnTo>
                      <a:pt x="720" y="123"/>
                    </a:lnTo>
                    <a:lnTo>
                      <a:pt x="722" y="115"/>
                    </a:lnTo>
                    <a:lnTo>
                      <a:pt x="723" y="105"/>
                    </a:lnTo>
                    <a:lnTo>
                      <a:pt x="723" y="45"/>
                    </a:lnTo>
                    <a:lnTo>
                      <a:pt x="722" y="36"/>
                    </a:lnTo>
                    <a:lnTo>
                      <a:pt x="720" y="28"/>
                    </a:lnTo>
                    <a:lnTo>
                      <a:pt x="715" y="20"/>
                    </a:lnTo>
                    <a:lnTo>
                      <a:pt x="710" y="13"/>
                    </a:lnTo>
                    <a:lnTo>
                      <a:pt x="703" y="8"/>
                    </a:lnTo>
                    <a:lnTo>
                      <a:pt x="695" y="3"/>
                    </a:lnTo>
                    <a:lnTo>
                      <a:pt x="686" y="1"/>
                    </a:lnTo>
                    <a:lnTo>
                      <a:pt x="678" y="0"/>
                    </a:lnTo>
                    <a:lnTo>
                      <a:pt x="497" y="0"/>
                    </a:lnTo>
                    <a:lnTo>
                      <a:pt x="488" y="1"/>
                    </a:lnTo>
                    <a:lnTo>
                      <a:pt x="479" y="3"/>
                    </a:lnTo>
                    <a:lnTo>
                      <a:pt x="472" y="8"/>
                    </a:lnTo>
                    <a:lnTo>
                      <a:pt x="466" y="13"/>
                    </a:lnTo>
                    <a:lnTo>
                      <a:pt x="460" y="20"/>
                    </a:lnTo>
                    <a:lnTo>
                      <a:pt x="456" y="28"/>
                    </a:lnTo>
                    <a:lnTo>
                      <a:pt x="453" y="36"/>
                    </a:lnTo>
                    <a:lnTo>
                      <a:pt x="452" y="45"/>
                    </a:lnTo>
                    <a:lnTo>
                      <a:pt x="452" y="105"/>
                    </a:lnTo>
                    <a:lnTo>
                      <a:pt x="453" y="115"/>
                    </a:lnTo>
                    <a:lnTo>
                      <a:pt x="456" y="123"/>
                    </a:lnTo>
                    <a:lnTo>
                      <a:pt x="460" y="131"/>
                    </a:lnTo>
                    <a:lnTo>
                      <a:pt x="466" y="137"/>
                    </a:lnTo>
                    <a:lnTo>
                      <a:pt x="472" y="143"/>
                    </a:lnTo>
                    <a:lnTo>
                      <a:pt x="479" y="147"/>
                    </a:lnTo>
                    <a:lnTo>
                      <a:pt x="488" y="150"/>
                    </a:lnTo>
                    <a:lnTo>
                      <a:pt x="497" y="150"/>
                    </a:lnTo>
                    <a:lnTo>
                      <a:pt x="573" y="150"/>
                    </a:lnTo>
                    <a:lnTo>
                      <a:pt x="573" y="211"/>
                    </a:lnTo>
                    <a:lnTo>
                      <a:pt x="301" y="211"/>
                    </a:lnTo>
                    <a:lnTo>
                      <a:pt x="301" y="75"/>
                    </a:lnTo>
                    <a:lnTo>
                      <a:pt x="301" y="72"/>
                    </a:lnTo>
                    <a:lnTo>
                      <a:pt x="299" y="69"/>
                    </a:lnTo>
                    <a:lnTo>
                      <a:pt x="297" y="65"/>
                    </a:lnTo>
                    <a:lnTo>
                      <a:pt x="295" y="63"/>
                    </a:lnTo>
                    <a:lnTo>
                      <a:pt x="292" y="61"/>
                    </a:lnTo>
                    <a:lnTo>
                      <a:pt x="288" y="60"/>
                    </a:lnTo>
                    <a:lnTo>
                      <a:pt x="284" y="60"/>
                    </a:lnTo>
                    <a:lnTo>
                      <a:pt x="281" y="61"/>
                    </a:lnTo>
                    <a:lnTo>
                      <a:pt x="130" y="121"/>
                    </a:lnTo>
                    <a:lnTo>
                      <a:pt x="127" y="123"/>
                    </a:lnTo>
                    <a:lnTo>
                      <a:pt x="123" y="128"/>
                    </a:lnTo>
                    <a:lnTo>
                      <a:pt x="121" y="131"/>
                    </a:lnTo>
                    <a:lnTo>
                      <a:pt x="121" y="135"/>
                    </a:lnTo>
                    <a:lnTo>
                      <a:pt x="121" y="211"/>
                    </a:lnTo>
                    <a:lnTo>
                      <a:pt x="15" y="211"/>
                    </a:lnTo>
                    <a:lnTo>
                      <a:pt x="12" y="211"/>
                    </a:lnTo>
                    <a:lnTo>
                      <a:pt x="10" y="212"/>
                    </a:lnTo>
                    <a:lnTo>
                      <a:pt x="7" y="213"/>
                    </a:lnTo>
                    <a:lnTo>
                      <a:pt x="4" y="216"/>
                    </a:lnTo>
                    <a:lnTo>
                      <a:pt x="3" y="218"/>
                    </a:lnTo>
                    <a:lnTo>
                      <a:pt x="1" y="220"/>
                    </a:lnTo>
                    <a:lnTo>
                      <a:pt x="1" y="223"/>
                    </a:lnTo>
                    <a:lnTo>
                      <a:pt x="0" y="226"/>
                    </a:lnTo>
                    <a:lnTo>
                      <a:pt x="0" y="452"/>
                    </a:lnTo>
                    <a:lnTo>
                      <a:pt x="723" y="452"/>
                    </a:lnTo>
                    <a:lnTo>
                      <a:pt x="723" y="22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203" name="Group 202">
            <a:extLst>
              <a:ext uri="{FF2B5EF4-FFF2-40B4-BE49-F238E27FC236}">
                <a16:creationId xmlns:a16="http://schemas.microsoft.com/office/drawing/2014/main" id="{00000000-0008-0000-0000-0000CB000000}"/>
              </a:ext>
            </a:extLst>
          </xdr:cNvPr>
          <xdr:cNvGrpSpPr/>
        </xdr:nvGrpSpPr>
        <xdr:grpSpPr>
          <a:xfrm>
            <a:off x="7225392" y="14212527"/>
            <a:ext cx="662668" cy="884860"/>
            <a:chOff x="7219950" y="7562716"/>
            <a:chExt cx="657225" cy="884860"/>
          </a:xfrm>
        </xdr:grpSpPr>
        <xdr:sp macro="" textlink="">
          <xdr:nvSpPr>
            <xdr:cNvPr id="204" name="Oval 203">
              <a:extLst>
                <a:ext uri="{FF2B5EF4-FFF2-40B4-BE49-F238E27FC236}">
                  <a16:creationId xmlns:a16="http://schemas.microsoft.com/office/drawing/2014/main" id="{00000000-0008-0000-0000-0000CC000000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/>
          </xdr:nvSpPr>
          <xdr:spPr>
            <a:xfrm>
              <a:off x="7219950" y="7782465"/>
              <a:ext cx="657225" cy="590010"/>
            </a:xfrm>
            <a:prstGeom prst="ellipse">
              <a:avLst/>
            </a:prstGeom>
            <a:solidFill>
              <a:srgbClr val="40404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205" name="Rectangle 204">
              <a:extLst>
                <a:ext uri="{FF2B5EF4-FFF2-40B4-BE49-F238E27FC236}">
                  <a16:creationId xmlns:a16="http://schemas.microsoft.com/office/drawing/2014/main" id="{00000000-0008-0000-0000-0000CD000000}"/>
                </a:ext>
              </a:extLst>
            </xdr:cNvPr>
            <xdr:cNvSpPr/>
          </xdr:nvSpPr>
          <xdr:spPr>
            <a:xfrm>
              <a:off x="7362825" y="7562716"/>
              <a:ext cx="362600" cy="884860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no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th-TH" sz="6600" b="1" cap="none" spc="50">
                  <a:ln w="0">
                    <a:solidFill>
                      <a:schemeClr val="bg1">
                        <a:lumMod val="95000"/>
                      </a:schemeClr>
                    </a:solidFill>
                  </a:ln>
                  <a:solidFill>
                    <a:schemeClr val="bg1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TH Chakra Petch" panose="02000506000000020004" pitchFamily="2" charset="-34"/>
                  <a:cs typeface="TH Chakra Petch" panose="02000506000000020004" pitchFamily="2" charset="-34"/>
                </a:rPr>
                <a:t>4</a:t>
              </a:r>
              <a:endParaRPr lang="en-US" sz="6600" b="1" cap="none" spc="50">
                <a:ln w="0">
                  <a:solidFill>
                    <a:schemeClr val="bg1">
                      <a:lumMod val="95000"/>
                    </a:schemeClr>
                  </a:solidFill>
                </a:ln>
                <a:solidFill>
                  <a:schemeClr val="bg1"/>
                </a:solidFill>
                <a:effectLst>
                  <a:innerShdw blurRad="63500" dist="50800" dir="13500000">
                    <a:srgbClr val="000000">
                      <a:alpha val="50000"/>
                    </a:srgbClr>
                  </a:innerShdw>
                </a:effectLst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</xdr:grpSp>
    <xdr:clientData/>
  </xdr:twoCellAnchor>
  <xdr:twoCellAnchor>
    <xdr:from>
      <xdr:col>0</xdr:col>
      <xdr:colOff>258533</xdr:colOff>
      <xdr:row>88</xdr:row>
      <xdr:rowOff>349249</xdr:rowOff>
    </xdr:from>
    <xdr:to>
      <xdr:col>20</xdr:col>
      <xdr:colOff>184005</xdr:colOff>
      <xdr:row>104</xdr:row>
      <xdr:rowOff>69339</xdr:rowOff>
    </xdr:to>
    <xdr:grpSp>
      <xdr:nvGrpSpPr>
        <xdr:cNvPr id="249" name="Group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GrpSpPr/>
      </xdr:nvGrpSpPr>
      <xdr:grpSpPr>
        <a:xfrm>
          <a:off x="258533" y="39668449"/>
          <a:ext cx="8612272" cy="6806690"/>
          <a:chOff x="204107" y="14304091"/>
          <a:chExt cx="8729293" cy="5846673"/>
        </a:xfrm>
      </xdr:grpSpPr>
      <xdr:grpSp>
        <xdr:nvGrpSpPr>
          <xdr:cNvPr id="250" name="Group 249">
            <a:extLst>
              <a:ext uri="{FF2B5EF4-FFF2-40B4-BE49-F238E27FC236}">
                <a16:creationId xmlns:a16="http://schemas.microsoft.com/office/drawing/2014/main" id="{00000000-0008-0000-0000-0000FA000000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GrpSpPr/>
        </xdr:nvGrpSpPr>
        <xdr:grpSpPr>
          <a:xfrm>
            <a:off x="204107" y="14678024"/>
            <a:ext cx="2834579" cy="5459132"/>
            <a:chOff x="298728" y="1577181"/>
            <a:chExt cx="3425093" cy="4622716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99" name="Rectangle 298">
              <a:extLst>
                <a:ext uri="{FF2B5EF4-FFF2-40B4-BE49-F238E27FC236}">
                  <a16:creationId xmlns:a16="http://schemas.microsoft.com/office/drawing/2014/main" id="{00000000-0008-0000-0000-00002B010000}"/>
                </a:ext>
              </a:extLst>
            </xdr:cNvPr>
            <xdr:cNvSpPr/>
          </xdr:nvSpPr>
          <xdr:spPr>
            <a:xfrm>
              <a:off x="304800" y="1577181"/>
              <a:ext cx="3419021" cy="1517446"/>
            </a:xfrm>
            <a:prstGeom prst="rect">
              <a:avLst/>
            </a:prstGeom>
            <a:solidFill>
              <a:srgbClr val="CE295E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>
                <a:spcBef>
                  <a:spcPts val="600"/>
                </a:spcBef>
              </a:pPr>
              <a:r>
                <a:rPr lang="th-TH" sz="4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จปฐ.</a:t>
              </a:r>
              <a:endParaRPr lang="en-US" sz="4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300" name="Rectangle 299">
              <a:extLst>
                <a:ext uri="{FF2B5EF4-FFF2-40B4-BE49-F238E27FC236}">
                  <a16:creationId xmlns:a16="http://schemas.microsoft.com/office/drawing/2014/main" id="{00000000-0008-0000-0000-00002C010000}"/>
                </a:ext>
              </a:extLst>
            </xdr:cNvPr>
            <xdr:cNvSpPr/>
          </xdr:nvSpPr>
          <xdr:spPr>
            <a:xfrm>
              <a:off x="298728" y="3094627"/>
              <a:ext cx="3425093" cy="310527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b="1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251" name="Group 250">
            <a:extLst>
              <a:ext uri="{FF2B5EF4-FFF2-40B4-BE49-F238E27FC236}">
                <a16:creationId xmlns:a16="http://schemas.microsoft.com/office/drawing/2014/main" id="{00000000-0008-0000-0000-0000FB000000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GrpSpPr/>
        </xdr:nvGrpSpPr>
        <xdr:grpSpPr>
          <a:xfrm>
            <a:off x="6135458" y="14682108"/>
            <a:ext cx="2797942" cy="5468656"/>
            <a:chOff x="298728" y="1577182"/>
            <a:chExt cx="3425093" cy="4622715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97" name="Rectangle 296">
              <a:extLst>
                <a:ext uri="{FF2B5EF4-FFF2-40B4-BE49-F238E27FC236}">
                  <a16:creationId xmlns:a16="http://schemas.microsoft.com/office/drawing/2014/main" id="{00000000-0008-0000-0000-000029010000}"/>
                </a:ext>
              </a:extLst>
            </xdr:cNvPr>
            <xdr:cNvSpPr/>
          </xdr:nvSpPr>
          <xdr:spPr>
            <a:xfrm>
              <a:off x="298728" y="3059777"/>
              <a:ext cx="3425093" cy="314012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298" name="Rectangle 297">
              <a:extLst>
                <a:ext uri="{FF2B5EF4-FFF2-40B4-BE49-F238E27FC236}">
                  <a16:creationId xmlns:a16="http://schemas.microsoft.com/office/drawing/2014/main" id="{00000000-0008-0000-0000-00002A010000}"/>
                </a:ext>
              </a:extLst>
            </xdr:cNvPr>
            <xdr:cNvSpPr/>
          </xdr:nvSpPr>
          <xdr:spPr>
            <a:xfrm>
              <a:off x="304801" y="1577182"/>
              <a:ext cx="3419020" cy="1506797"/>
            </a:xfrm>
            <a:prstGeom prst="rect">
              <a:avLst/>
            </a:prstGeom>
            <a:solidFill>
              <a:srgbClr val="40404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b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/>
              <a:r>
                <a:rPr lang="th-TH" sz="2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สารสนเทศเพื่อการบริหาร</a:t>
              </a:r>
            </a:p>
            <a:p>
              <a:pPr marL="0" indent="0" algn="ctr" defTabSz="914400" rtl="0" eaLnBrk="1" latinLnBrk="0" hangingPunct="1"/>
              <a:r>
                <a:rPr lang="th-TH" sz="32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จัดการชุมชน</a:t>
              </a:r>
            </a:p>
            <a:p>
              <a:pPr marL="0" indent="0" algn="ctr" defTabSz="914400" rtl="0" eaLnBrk="1" latinLnBrk="0" hangingPunct="1">
                <a:spcBef>
                  <a:spcPts val="600"/>
                </a:spcBef>
              </a:pPr>
              <a:endParaRPr lang="en-US" sz="2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252" name="Group 251">
            <a:extLst>
              <a:ext uri="{FF2B5EF4-FFF2-40B4-BE49-F238E27FC236}">
                <a16:creationId xmlns:a16="http://schemas.microsoft.com/office/drawing/2014/main" id="{00000000-0008-0000-0000-0000FC000000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GrpSpPr/>
        </xdr:nvGrpSpPr>
        <xdr:grpSpPr>
          <a:xfrm>
            <a:off x="3166382" y="14687550"/>
            <a:ext cx="2827775" cy="5459131"/>
            <a:chOff x="298728" y="1577182"/>
            <a:chExt cx="3425093" cy="5457588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95" name="Rectangle 294">
              <a:extLst>
                <a:ext uri="{FF2B5EF4-FFF2-40B4-BE49-F238E27FC236}">
                  <a16:creationId xmlns:a16="http://schemas.microsoft.com/office/drawing/2014/main" id="{00000000-0008-0000-0000-000027010000}"/>
                </a:ext>
              </a:extLst>
            </xdr:cNvPr>
            <xdr:cNvSpPr/>
          </xdr:nvSpPr>
          <xdr:spPr>
            <a:xfrm>
              <a:off x="304800" y="1577182"/>
              <a:ext cx="3419021" cy="1795489"/>
            </a:xfrm>
            <a:prstGeom prst="rect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Bef>
                  <a:spcPts val="600"/>
                </a:spcBef>
              </a:pPr>
              <a:r>
                <a:rPr lang="th-TH" sz="4800" b="1">
                  <a:latin typeface="TH Chakra Petch" panose="02000506000000020004" pitchFamily="2" charset="-34"/>
                  <a:cs typeface="TH Chakra Petch" panose="02000506000000020004" pitchFamily="2" charset="-34"/>
                </a:rPr>
                <a:t>กชช.2ค</a:t>
              </a:r>
              <a:endParaRPr lang="en-US" sz="4800" b="1"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296" name="Rectangle 295">
              <a:extLst>
                <a:ext uri="{FF2B5EF4-FFF2-40B4-BE49-F238E27FC236}">
                  <a16:creationId xmlns:a16="http://schemas.microsoft.com/office/drawing/2014/main" id="{00000000-0008-0000-0000-000028010000}"/>
                </a:ext>
              </a:extLst>
            </xdr:cNvPr>
            <xdr:cNvSpPr/>
          </xdr:nvSpPr>
          <xdr:spPr>
            <a:xfrm>
              <a:off x="298728" y="3351173"/>
              <a:ext cx="3425093" cy="3683597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253" name="Group 252">
            <a:extLst>
              <a:ext uri="{FF2B5EF4-FFF2-40B4-BE49-F238E27FC236}">
                <a16:creationId xmlns:a16="http://schemas.microsoft.com/office/drawing/2014/main" id="{00000000-0008-0000-0000-0000FD000000}"/>
              </a:ext>
            </a:extLst>
          </xdr:cNvPr>
          <xdr:cNvGrpSpPr/>
        </xdr:nvGrpSpPr>
        <xdr:grpSpPr>
          <a:xfrm>
            <a:off x="1292679" y="14441064"/>
            <a:ext cx="664028" cy="571696"/>
            <a:chOff x="1536019" y="1342059"/>
            <a:chExt cx="657225" cy="571696"/>
          </a:xfrm>
        </xdr:grpSpPr>
        <xdr:sp macro="" textlink="">
          <xdr:nvSpPr>
            <xdr:cNvPr id="263" name="Oval 262">
              <a:extLst>
                <a:ext uri="{FF2B5EF4-FFF2-40B4-BE49-F238E27FC236}">
                  <a16:creationId xmlns:a16="http://schemas.microsoft.com/office/drawing/2014/main" id="{00000000-0008-0000-0000-000007010000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/>
          </xdr:nvSpPr>
          <xdr:spPr>
            <a:xfrm>
              <a:off x="1536019" y="1342059"/>
              <a:ext cx="657225" cy="571696"/>
            </a:xfrm>
            <a:prstGeom prst="ellipse">
              <a:avLst/>
            </a:prstGeom>
            <a:solidFill>
              <a:srgbClr val="CE295E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264" name="Group 263" descr="This is an icon of coins.">
              <a:extLst>
                <a:ext uri="{FF2B5EF4-FFF2-40B4-BE49-F238E27FC236}">
                  <a16:creationId xmlns:a16="http://schemas.microsoft.com/office/drawing/2014/main" id="{00000000-0008-0000-0000-000008010000}"/>
                </a:ext>
              </a:extLst>
            </xdr:cNvPr>
            <xdr:cNvGrpSpPr/>
          </xdr:nvGrpSpPr>
          <xdr:grpSpPr>
            <a:xfrm>
              <a:off x="1763637" y="1481955"/>
              <a:ext cx="287338" cy="263526"/>
              <a:chOff x="3171825" y="1368425"/>
              <a:chExt cx="287338" cy="263526"/>
            </a:xfrm>
            <a:solidFill>
              <a:schemeClr val="bg1"/>
            </a:solidFill>
          </xdr:grpSpPr>
          <xdr:sp macro="" textlink="">
            <xdr:nvSpPr>
              <xdr:cNvPr id="265" name="Freeform 264">
                <a:extLst>
                  <a:ext uri="{FF2B5EF4-FFF2-40B4-BE49-F238E27FC236}">
                    <a16:creationId xmlns:a16="http://schemas.microsoft.com/office/drawing/2014/main" id="{00000000-0008-0000-0000-000009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98613"/>
                <a:ext cx="49213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136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66" name="Freeform 265">
                <a:extLst>
                  <a:ext uri="{FF2B5EF4-FFF2-40B4-BE49-F238E27FC236}">
                    <a16:creationId xmlns:a16="http://schemas.microsoft.com/office/drawing/2014/main" id="{00000000-0008-0000-0000-00000A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98613"/>
                <a:ext cx="28575" cy="33338"/>
              </a:xfrm>
              <a:custGeom>
                <a:avLst/>
                <a:gdLst>
                  <a:gd name="T0" fmla="*/ 75 w 90"/>
                  <a:gd name="T1" fmla="*/ 0 h 106"/>
                  <a:gd name="T2" fmla="*/ 0 w 90"/>
                  <a:gd name="T3" fmla="*/ 0 h 106"/>
                  <a:gd name="T4" fmla="*/ 0 w 90"/>
                  <a:gd name="T5" fmla="*/ 106 h 106"/>
                  <a:gd name="T6" fmla="*/ 75 w 90"/>
                  <a:gd name="T7" fmla="*/ 106 h 106"/>
                  <a:gd name="T8" fmla="*/ 78 w 90"/>
                  <a:gd name="T9" fmla="*/ 106 h 106"/>
                  <a:gd name="T10" fmla="*/ 80 w 90"/>
                  <a:gd name="T11" fmla="*/ 104 h 106"/>
                  <a:gd name="T12" fmla="*/ 84 w 90"/>
                  <a:gd name="T13" fmla="*/ 103 h 106"/>
                  <a:gd name="T14" fmla="*/ 86 w 90"/>
                  <a:gd name="T15" fmla="*/ 101 h 106"/>
                  <a:gd name="T16" fmla="*/ 88 w 90"/>
                  <a:gd name="T17" fmla="*/ 99 h 106"/>
                  <a:gd name="T18" fmla="*/ 89 w 90"/>
                  <a:gd name="T19" fmla="*/ 97 h 106"/>
                  <a:gd name="T20" fmla="*/ 90 w 90"/>
                  <a:gd name="T21" fmla="*/ 94 h 106"/>
                  <a:gd name="T22" fmla="*/ 90 w 90"/>
                  <a:gd name="T23" fmla="*/ 91 h 106"/>
                  <a:gd name="T24" fmla="*/ 90 w 90"/>
                  <a:gd name="T25" fmla="*/ 15 h 106"/>
                  <a:gd name="T26" fmla="*/ 90 w 90"/>
                  <a:gd name="T27" fmla="*/ 12 h 106"/>
                  <a:gd name="T28" fmla="*/ 89 w 90"/>
                  <a:gd name="T29" fmla="*/ 10 h 106"/>
                  <a:gd name="T30" fmla="*/ 88 w 90"/>
                  <a:gd name="T31" fmla="*/ 7 h 106"/>
                  <a:gd name="T32" fmla="*/ 86 w 90"/>
                  <a:gd name="T33" fmla="*/ 5 h 106"/>
                  <a:gd name="T34" fmla="*/ 84 w 90"/>
                  <a:gd name="T35" fmla="*/ 4 h 106"/>
                  <a:gd name="T36" fmla="*/ 80 w 90"/>
                  <a:gd name="T37" fmla="*/ 2 h 106"/>
                  <a:gd name="T38" fmla="*/ 78 w 90"/>
                  <a:gd name="T39" fmla="*/ 2 h 106"/>
                  <a:gd name="T40" fmla="*/ 75 w 90"/>
                  <a:gd name="T41" fmla="*/ 0 h 106"/>
                  <a:gd name="T42" fmla="*/ 7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75" y="0"/>
                    </a:move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8" y="106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0" y="2"/>
                    </a:lnTo>
                    <a:lnTo>
                      <a:pt x="78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67" name="Freeform 266">
                <a:extLst>
                  <a:ext uri="{FF2B5EF4-FFF2-40B4-BE49-F238E27FC236}">
                    <a16:creationId xmlns:a16="http://schemas.microsoft.com/office/drawing/2014/main" id="{00000000-0008-0000-0000-00000B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98613"/>
                <a:ext cx="28575" cy="33338"/>
              </a:xfrm>
              <a:custGeom>
                <a:avLst/>
                <a:gdLst>
                  <a:gd name="T0" fmla="*/ 15 w 90"/>
                  <a:gd name="T1" fmla="*/ 0 h 106"/>
                  <a:gd name="T2" fmla="*/ 11 w 90"/>
                  <a:gd name="T3" fmla="*/ 0 h 106"/>
                  <a:gd name="T4" fmla="*/ 9 w 90"/>
                  <a:gd name="T5" fmla="*/ 2 h 106"/>
                  <a:gd name="T6" fmla="*/ 6 w 90"/>
                  <a:gd name="T7" fmla="*/ 4 h 106"/>
                  <a:gd name="T8" fmla="*/ 4 w 90"/>
                  <a:gd name="T9" fmla="*/ 5 h 106"/>
                  <a:gd name="T10" fmla="*/ 3 w 90"/>
                  <a:gd name="T11" fmla="*/ 7 h 106"/>
                  <a:gd name="T12" fmla="*/ 1 w 90"/>
                  <a:gd name="T13" fmla="*/ 10 h 106"/>
                  <a:gd name="T14" fmla="*/ 0 w 90"/>
                  <a:gd name="T15" fmla="*/ 12 h 106"/>
                  <a:gd name="T16" fmla="*/ 0 w 90"/>
                  <a:gd name="T17" fmla="*/ 15 h 106"/>
                  <a:gd name="T18" fmla="*/ 0 w 90"/>
                  <a:gd name="T19" fmla="*/ 91 h 106"/>
                  <a:gd name="T20" fmla="*/ 0 w 90"/>
                  <a:gd name="T21" fmla="*/ 94 h 106"/>
                  <a:gd name="T22" fmla="*/ 1 w 90"/>
                  <a:gd name="T23" fmla="*/ 97 h 106"/>
                  <a:gd name="T24" fmla="*/ 3 w 90"/>
                  <a:gd name="T25" fmla="*/ 99 h 106"/>
                  <a:gd name="T26" fmla="*/ 4 w 90"/>
                  <a:gd name="T27" fmla="*/ 101 h 106"/>
                  <a:gd name="T28" fmla="*/ 6 w 90"/>
                  <a:gd name="T29" fmla="*/ 103 h 106"/>
                  <a:gd name="T30" fmla="*/ 9 w 90"/>
                  <a:gd name="T31" fmla="*/ 104 h 106"/>
                  <a:gd name="T32" fmla="*/ 11 w 90"/>
                  <a:gd name="T33" fmla="*/ 106 h 106"/>
                  <a:gd name="T34" fmla="*/ 15 w 90"/>
                  <a:gd name="T35" fmla="*/ 106 h 106"/>
                  <a:gd name="T36" fmla="*/ 90 w 90"/>
                  <a:gd name="T37" fmla="*/ 106 h 106"/>
                  <a:gd name="T38" fmla="*/ 90 w 90"/>
                  <a:gd name="T39" fmla="*/ 0 h 106"/>
                  <a:gd name="T40" fmla="*/ 75 w 90"/>
                  <a:gd name="T41" fmla="*/ 0 h 106"/>
                  <a:gd name="T42" fmla="*/ 1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15" y="0"/>
                    </a:moveTo>
                    <a:lnTo>
                      <a:pt x="11" y="0"/>
                    </a:lnTo>
                    <a:lnTo>
                      <a:pt x="9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68" name="Freeform 267">
                <a:extLst>
                  <a:ext uri="{FF2B5EF4-FFF2-40B4-BE49-F238E27FC236}">
                    <a16:creationId xmlns:a16="http://schemas.microsoft.com/office/drawing/2014/main" id="{00000000-0008-0000-0000-00000C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22413"/>
                <a:ext cx="49213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136 w 151"/>
                  <a:gd name="T5" fmla="*/ 0 h 105"/>
                  <a:gd name="T6" fmla="*/ 0 w 151"/>
                  <a:gd name="T7" fmla="*/ 0 h 105"/>
                  <a:gd name="T8" fmla="*/ 0 w 151"/>
                  <a:gd name="T9" fmla="*/ 105 h 105"/>
                  <a:gd name="T10" fmla="*/ 136 w 151"/>
                  <a:gd name="T11" fmla="*/ 105 h 105"/>
                  <a:gd name="T12" fmla="*/ 151 w 151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36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69" name="Freeform 268">
                <a:extLst>
                  <a:ext uri="{FF2B5EF4-FFF2-40B4-BE49-F238E27FC236}">
                    <a16:creationId xmlns:a16="http://schemas.microsoft.com/office/drawing/2014/main" id="{00000000-0008-0000-0000-00000D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22413"/>
                <a:ext cx="28575" cy="33338"/>
              </a:xfrm>
              <a:custGeom>
                <a:avLst/>
                <a:gdLst>
                  <a:gd name="T0" fmla="*/ 15 w 90"/>
                  <a:gd name="T1" fmla="*/ 0 h 105"/>
                  <a:gd name="T2" fmla="*/ 11 w 90"/>
                  <a:gd name="T3" fmla="*/ 0 h 105"/>
                  <a:gd name="T4" fmla="*/ 9 w 90"/>
                  <a:gd name="T5" fmla="*/ 1 h 105"/>
                  <a:gd name="T6" fmla="*/ 6 w 90"/>
                  <a:gd name="T7" fmla="*/ 2 h 105"/>
                  <a:gd name="T8" fmla="*/ 4 w 90"/>
                  <a:gd name="T9" fmla="*/ 4 h 105"/>
                  <a:gd name="T10" fmla="*/ 3 w 90"/>
                  <a:gd name="T11" fmla="*/ 7 h 105"/>
                  <a:gd name="T12" fmla="*/ 1 w 90"/>
                  <a:gd name="T13" fmla="*/ 9 h 105"/>
                  <a:gd name="T14" fmla="*/ 0 w 90"/>
                  <a:gd name="T15" fmla="*/ 12 h 105"/>
                  <a:gd name="T16" fmla="*/ 0 w 90"/>
                  <a:gd name="T17" fmla="*/ 15 h 105"/>
                  <a:gd name="T18" fmla="*/ 0 w 90"/>
                  <a:gd name="T19" fmla="*/ 90 h 105"/>
                  <a:gd name="T20" fmla="*/ 0 w 90"/>
                  <a:gd name="T21" fmla="*/ 93 h 105"/>
                  <a:gd name="T22" fmla="*/ 1 w 90"/>
                  <a:gd name="T23" fmla="*/ 96 h 105"/>
                  <a:gd name="T24" fmla="*/ 3 w 90"/>
                  <a:gd name="T25" fmla="*/ 99 h 105"/>
                  <a:gd name="T26" fmla="*/ 4 w 90"/>
                  <a:gd name="T27" fmla="*/ 101 h 105"/>
                  <a:gd name="T28" fmla="*/ 6 w 90"/>
                  <a:gd name="T29" fmla="*/ 102 h 105"/>
                  <a:gd name="T30" fmla="*/ 9 w 90"/>
                  <a:gd name="T31" fmla="*/ 104 h 105"/>
                  <a:gd name="T32" fmla="*/ 11 w 90"/>
                  <a:gd name="T33" fmla="*/ 105 h 105"/>
                  <a:gd name="T34" fmla="*/ 15 w 90"/>
                  <a:gd name="T35" fmla="*/ 105 h 105"/>
                  <a:gd name="T36" fmla="*/ 7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  <a:gd name="T42" fmla="*/ 75 w 90"/>
                  <a:gd name="T43" fmla="*/ 0 h 105"/>
                  <a:gd name="T44" fmla="*/ 15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15" y="0"/>
                    </a:move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0" name="Freeform 269">
                <a:extLst>
                  <a:ext uri="{FF2B5EF4-FFF2-40B4-BE49-F238E27FC236}">
                    <a16:creationId xmlns:a16="http://schemas.microsoft.com/office/drawing/2014/main" id="{00000000-0008-0000-0000-00000E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22413"/>
                <a:ext cx="28575" cy="33338"/>
              </a:xfrm>
              <a:custGeom>
                <a:avLst/>
                <a:gdLst>
                  <a:gd name="T0" fmla="*/ 75 w 90"/>
                  <a:gd name="T1" fmla="*/ 0 h 105"/>
                  <a:gd name="T2" fmla="*/ 0 w 90"/>
                  <a:gd name="T3" fmla="*/ 0 h 105"/>
                  <a:gd name="T4" fmla="*/ 0 w 90"/>
                  <a:gd name="T5" fmla="*/ 105 h 105"/>
                  <a:gd name="T6" fmla="*/ 75 w 90"/>
                  <a:gd name="T7" fmla="*/ 105 h 105"/>
                  <a:gd name="T8" fmla="*/ 78 w 90"/>
                  <a:gd name="T9" fmla="*/ 105 h 105"/>
                  <a:gd name="T10" fmla="*/ 80 w 90"/>
                  <a:gd name="T11" fmla="*/ 104 h 105"/>
                  <a:gd name="T12" fmla="*/ 84 w 90"/>
                  <a:gd name="T13" fmla="*/ 102 h 105"/>
                  <a:gd name="T14" fmla="*/ 86 w 90"/>
                  <a:gd name="T15" fmla="*/ 101 h 105"/>
                  <a:gd name="T16" fmla="*/ 88 w 90"/>
                  <a:gd name="T17" fmla="*/ 99 h 105"/>
                  <a:gd name="T18" fmla="*/ 89 w 90"/>
                  <a:gd name="T19" fmla="*/ 96 h 105"/>
                  <a:gd name="T20" fmla="*/ 90 w 90"/>
                  <a:gd name="T21" fmla="*/ 93 h 105"/>
                  <a:gd name="T22" fmla="*/ 90 w 90"/>
                  <a:gd name="T23" fmla="*/ 90 h 105"/>
                  <a:gd name="T24" fmla="*/ 90 w 90"/>
                  <a:gd name="T25" fmla="*/ 15 h 105"/>
                  <a:gd name="T26" fmla="*/ 90 w 90"/>
                  <a:gd name="T27" fmla="*/ 12 h 105"/>
                  <a:gd name="T28" fmla="*/ 89 w 90"/>
                  <a:gd name="T29" fmla="*/ 9 h 105"/>
                  <a:gd name="T30" fmla="*/ 88 w 90"/>
                  <a:gd name="T31" fmla="*/ 7 h 105"/>
                  <a:gd name="T32" fmla="*/ 86 w 90"/>
                  <a:gd name="T33" fmla="*/ 4 h 105"/>
                  <a:gd name="T34" fmla="*/ 84 w 90"/>
                  <a:gd name="T35" fmla="*/ 2 h 105"/>
                  <a:gd name="T36" fmla="*/ 80 w 90"/>
                  <a:gd name="T37" fmla="*/ 1 h 105"/>
                  <a:gd name="T38" fmla="*/ 78 w 90"/>
                  <a:gd name="T39" fmla="*/ 0 h 105"/>
                  <a:gd name="T40" fmla="*/ 75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75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1" name="Freeform 270">
                <a:extLst>
                  <a:ext uri="{FF2B5EF4-FFF2-40B4-BE49-F238E27FC236}">
                    <a16:creationId xmlns:a16="http://schemas.microsoft.com/office/drawing/2014/main" id="{00000000-0008-0000-0000-00000F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0875" y="14462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4 h 105"/>
                  <a:gd name="T12" fmla="*/ 3 w 90"/>
                  <a:gd name="T13" fmla="*/ 6 h 105"/>
                  <a:gd name="T14" fmla="*/ 1 w 90"/>
                  <a:gd name="T15" fmla="*/ 9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3 h 105"/>
                  <a:gd name="T24" fmla="*/ 1 w 90"/>
                  <a:gd name="T25" fmla="*/ 96 h 105"/>
                  <a:gd name="T26" fmla="*/ 3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45 w 90"/>
                  <a:gd name="T39" fmla="*/ 105 h 105"/>
                  <a:gd name="T40" fmla="*/ 90 w 90"/>
                  <a:gd name="T41" fmla="*/ 105 h 105"/>
                  <a:gd name="T42" fmla="*/ 90 w 90"/>
                  <a:gd name="T4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2" name="Freeform 271">
                <a:extLst>
                  <a:ext uri="{FF2B5EF4-FFF2-40B4-BE49-F238E27FC236}">
                    <a16:creationId xmlns:a16="http://schemas.microsoft.com/office/drawing/2014/main" id="{00000000-0008-0000-0000-000010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28975" y="14462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46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06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4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6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3" name="Freeform 272">
                <a:extLst>
                  <a:ext uri="{FF2B5EF4-FFF2-40B4-BE49-F238E27FC236}">
                    <a16:creationId xmlns:a16="http://schemas.microsoft.com/office/drawing/2014/main" id="{00000000-0008-0000-0000-000011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87713" y="1446213"/>
                <a:ext cx="28575" cy="33338"/>
              </a:xfrm>
              <a:custGeom>
                <a:avLst/>
                <a:gdLst>
                  <a:gd name="T0" fmla="*/ 90 w 90"/>
                  <a:gd name="T1" fmla="*/ 15 h 105"/>
                  <a:gd name="T2" fmla="*/ 90 w 90"/>
                  <a:gd name="T3" fmla="*/ 12 h 105"/>
                  <a:gd name="T4" fmla="*/ 89 w 90"/>
                  <a:gd name="T5" fmla="*/ 9 h 105"/>
                  <a:gd name="T6" fmla="*/ 88 w 90"/>
                  <a:gd name="T7" fmla="*/ 6 h 105"/>
                  <a:gd name="T8" fmla="*/ 86 w 90"/>
                  <a:gd name="T9" fmla="*/ 4 h 105"/>
                  <a:gd name="T10" fmla="*/ 84 w 90"/>
                  <a:gd name="T11" fmla="*/ 2 h 105"/>
                  <a:gd name="T12" fmla="*/ 81 w 90"/>
                  <a:gd name="T13" fmla="*/ 1 h 105"/>
                  <a:gd name="T14" fmla="*/ 78 w 90"/>
                  <a:gd name="T15" fmla="*/ 0 h 105"/>
                  <a:gd name="T16" fmla="*/ 75 w 90"/>
                  <a:gd name="T17" fmla="*/ 0 h 105"/>
                  <a:gd name="T18" fmla="*/ 45 w 90"/>
                  <a:gd name="T19" fmla="*/ 0 h 105"/>
                  <a:gd name="T20" fmla="*/ 0 w 90"/>
                  <a:gd name="T21" fmla="*/ 0 h 105"/>
                  <a:gd name="T22" fmla="*/ 0 w 90"/>
                  <a:gd name="T23" fmla="*/ 105 h 105"/>
                  <a:gd name="T24" fmla="*/ 75 w 90"/>
                  <a:gd name="T25" fmla="*/ 105 h 105"/>
                  <a:gd name="T26" fmla="*/ 78 w 90"/>
                  <a:gd name="T27" fmla="*/ 105 h 105"/>
                  <a:gd name="T28" fmla="*/ 81 w 90"/>
                  <a:gd name="T29" fmla="*/ 104 h 105"/>
                  <a:gd name="T30" fmla="*/ 84 w 90"/>
                  <a:gd name="T31" fmla="*/ 103 h 105"/>
                  <a:gd name="T32" fmla="*/ 86 w 90"/>
                  <a:gd name="T33" fmla="*/ 101 h 105"/>
                  <a:gd name="T34" fmla="*/ 88 w 90"/>
                  <a:gd name="T35" fmla="*/ 99 h 105"/>
                  <a:gd name="T36" fmla="*/ 89 w 90"/>
                  <a:gd name="T37" fmla="*/ 96 h 105"/>
                  <a:gd name="T38" fmla="*/ 90 w 90"/>
                  <a:gd name="T39" fmla="*/ 93 h 105"/>
                  <a:gd name="T40" fmla="*/ 90 w 90"/>
                  <a:gd name="T41" fmla="*/ 90 h 105"/>
                  <a:gd name="T42" fmla="*/ 90 w 90"/>
                  <a:gd name="T43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15"/>
                    </a:moveTo>
                    <a:lnTo>
                      <a:pt x="90" y="12"/>
                    </a:lnTo>
                    <a:lnTo>
                      <a:pt x="89" y="9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4" name="Freeform 273">
                <a:extLst>
                  <a:ext uri="{FF2B5EF4-FFF2-40B4-BE49-F238E27FC236}">
                    <a16:creationId xmlns:a16="http://schemas.microsoft.com/office/drawing/2014/main" id="{00000000-0008-0000-0000-000012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08113"/>
                <a:ext cx="30163" cy="33338"/>
              </a:xfrm>
              <a:custGeom>
                <a:avLst/>
                <a:gdLst>
                  <a:gd name="T0" fmla="*/ 0 w 91"/>
                  <a:gd name="T1" fmla="*/ 90 h 105"/>
                  <a:gd name="T2" fmla="*/ 1 w 91"/>
                  <a:gd name="T3" fmla="*/ 93 h 105"/>
                  <a:gd name="T4" fmla="*/ 1 w 91"/>
                  <a:gd name="T5" fmla="*/ 95 h 105"/>
                  <a:gd name="T6" fmla="*/ 3 w 91"/>
                  <a:gd name="T7" fmla="*/ 98 h 105"/>
                  <a:gd name="T8" fmla="*/ 4 w 91"/>
                  <a:gd name="T9" fmla="*/ 101 h 105"/>
                  <a:gd name="T10" fmla="*/ 7 w 91"/>
                  <a:gd name="T11" fmla="*/ 103 h 105"/>
                  <a:gd name="T12" fmla="*/ 9 w 91"/>
                  <a:gd name="T13" fmla="*/ 104 h 105"/>
                  <a:gd name="T14" fmla="*/ 13 w 91"/>
                  <a:gd name="T15" fmla="*/ 105 h 105"/>
                  <a:gd name="T16" fmla="*/ 15 w 91"/>
                  <a:gd name="T17" fmla="*/ 105 h 105"/>
                  <a:gd name="T18" fmla="*/ 45 w 91"/>
                  <a:gd name="T19" fmla="*/ 105 h 105"/>
                  <a:gd name="T20" fmla="*/ 91 w 91"/>
                  <a:gd name="T21" fmla="*/ 105 h 105"/>
                  <a:gd name="T22" fmla="*/ 91 w 91"/>
                  <a:gd name="T23" fmla="*/ 0 h 105"/>
                  <a:gd name="T24" fmla="*/ 15 w 91"/>
                  <a:gd name="T25" fmla="*/ 0 h 105"/>
                  <a:gd name="T26" fmla="*/ 13 w 91"/>
                  <a:gd name="T27" fmla="*/ 0 h 105"/>
                  <a:gd name="T28" fmla="*/ 9 w 91"/>
                  <a:gd name="T29" fmla="*/ 1 h 105"/>
                  <a:gd name="T30" fmla="*/ 7 w 91"/>
                  <a:gd name="T31" fmla="*/ 2 h 105"/>
                  <a:gd name="T32" fmla="*/ 4 w 91"/>
                  <a:gd name="T33" fmla="*/ 4 h 105"/>
                  <a:gd name="T34" fmla="*/ 3 w 91"/>
                  <a:gd name="T35" fmla="*/ 6 h 105"/>
                  <a:gd name="T36" fmla="*/ 1 w 91"/>
                  <a:gd name="T37" fmla="*/ 8 h 105"/>
                  <a:gd name="T38" fmla="*/ 1 w 91"/>
                  <a:gd name="T39" fmla="*/ 11 h 105"/>
                  <a:gd name="T40" fmla="*/ 0 w 91"/>
                  <a:gd name="T41" fmla="*/ 15 h 105"/>
                  <a:gd name="T42" fmla="*/ 0 w 91"/>
                  <a:gd name="T43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0" y="90"/>
                    </a:moveTo>
                    <a:lnTo>
                      <a:pt x="1" y="93"/>
                    </a:lnTo>
                    <a:lnTo>
                      <a:pt x="1" y="95"/>
                    </a:lnTo>
                    <a:lnTo>
                      <a:pt x="3" y="98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9" y="104"/>
                    </a:lnTo>
                    <a:lnTo>
                      <a:pt x="13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1" y="105"/>
                    </a:lnTo>
                    <a:lnTo>
                      <a:pt x="91" y="0"/>
                    </a:lnTo>
                    <a:lnTo>
                      <a:pt x="15" y="0"/>
                    </a:lnTo>
                    <a:lnTo>
                      <a:pt x="13" y="0"/>
                    </a:lnTo>
                    <a:lnTo>
                      <a:pt x="9" y="1"/>
                    </a:lnTo>
                    <a:lnTo>
                      <a:pt x="7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8"/>
                    </a:lnTo>
                    <a:lnTo>
                      <a:pt x="1" y="11"/>
                    </a:lnTo>
                    <a:lnTo>
                      <a:pt x="0" y="15"/>
                    </a:lnTo>
                    <a:lnTo>
                      <a:pt x="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5" name="Freeform 274">
                <a:extLst>
                  <a:ext uri="{FF2B5EF4-FFF2-40B4-BE49-F238E27FC236}">
                    <a16:creationId xmlns:a16="http://schemas.microsoft.com/office/drawing/2014/main" id="{00000000-0008-0000-0000-000013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49613" y="1408113"/>
                <a:ext cx="47625" cy="33338"/>
              </a:xfrm>
              <a:custGeom>
                <a:avLst/>
                <a:gdLst>
                  <a:gd name="T0" fmla="*/ 0 w 150"/>
                  <a:gd name="T1" fmla="*/ 105 h 105"/>
                  <a:gd name="T2" fmla="*/ 105 w 150"/>
                  <a:gd name="T3" fmla="*/ 105 h 105"/>
                  <a:gd name="T4" fmla="*/ 150 w 150"/>
                  <a:gd name="T5" fmla="*/ 105 h 105"/>
                  <a:gd name="T6" fmla="*/ 150 w 150"/>
                  <a:gd name="T7" fmla="*/ 0 h 105"/>
                  <a:gd name="T8" fmla="*/ 75 w 150"/>
                  <a:gd name="T9" fmla="*/ 0 h 105"/>
                  <a:gd name="T10" fmla="*/ 0 w 150"/>
                  <a:gd name="T11" fmla="*/ 0 h 105"/>
                  <a:gd name="T12" fmla="*/ 0 w 150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0" y="105"/>
                    </a:move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6" name="Freeform 275">
                <a:extLst>
                  <a:ext uri="{FF2B5EF4-FFF2-40B4-BE49-F238E27FC236}">
                    <a16:creationId xmlns:a16="http://schemas.microsoft.com/office/drawing/2014/main" id="{00000000-0008-0000-0000-000014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6763" y="1408113"/>
                <a:ext cx="28575" cy="33338"/>
              </a:xfrm>
              <a:custGeom>
                <a:avLst/>
                <a:gdLst>
                  <a:gd name="T0" fmla="*/ 0 w 90"/>
                  <a:gd name="T1" fmla="*/ 105 h 105"/>
                  <a:gd name="T2" fmla="*/ 75 w 90"/>
                  <a:gd name="T3" fmla="*/ 105 h 105"/>
                  <a:gd name="T4" fmla="*/ 78 w 90"/>
                  <a:gd name="T5" fmla="*/ 105 h 105"/>
                  <a:gd name="T6" fmla="*/ 82 w 90"/>
                  <a:gd name="T7" fmla="*/ 104 h 105"/>
                  <a:gd name="T8" fmla="*/ 84 w 90"/>
                  <a:gd name="T9" fmla="*/ 103 h 105"/>
                  <a:gd name="T10" fmla="*/ 86 w 90"/>
                  <a:gd name="T11" fmla="*/ 101 h 105"/>
                  <a:gd name="T12" fmla="*/ 88 w 90"/>
                  <a:gd name="T13" fmla="*/ 98 h 105"/>
                  <a:gd name="T14" fmla="*/ 89 w 90"/>
                  <a:gd name="T15" fmla="*/ 95 h 105"/>
                  <a:gd name="T16" fmla="*/ 90 w 90"/>
                  <a:gd name="T17" fmla="*/ 93 h 105"/>
                  <a:gd name="T18" fmla="*/ 90 w 90"/>
                  <a:gd name="T19" fmla="*/ 90 h 105"/>
                  <a:gd name="T20" fmla="*/ 90 w 90"/>
                  <a:gd name="T21" fmla="*/ 15 h 105"/>
                  <a:gd name="T22" fmla="*/ 90 w 90"/>
                  <a:gd name="T23" fmla="*/ 11 h 105"/>
                  <a:gd name="T24" fmla="*/ 89 w 90"/>
                  <a:gd name="T25" fmla="*/ 8 h 105"/>
                  <a:gd name="T26" fmla="*/ 88 w 90"/>
                  <a:gd name="T27" fmla="*/ 6 h 105"/>
                  <a:gd name="T28" fmla="*/ 86 w 90"/>
                  <a:gd name="T29" fmla="*/ 4 h 105"/>
                  <a:gd name="T30" fmla="*/ 84 w 90"/>
                  <a:gd name="T31" fmla="*/ 2 h 105"/>
                  <a:gd name="T32" fmla="*/ 82 w 90"/>
                  <a:gd name="T33" fmla="*/ 1 h 105"/>
                  <a:gd name="T34" fmla="*/ 78 w 90"/>
                  <a:gd name="T35" fmla="*/ 0 h 105"/>
                  <a:gd name="T36" fmla="*/ 75 w 90"/>
                  <a:gd name="T37" fmla="*/ 0 h 105"/>
                  <a:gd name="T38" fmla="*/ 0 w 90"/>
                  <a:gd name="T39" fmla="*/ 0 h 105"/>
                  <a:gd name="T40" fmla="*/ 0 w 90"/>
                  <a:gd name="T4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05"/>
                    </a:moveTo>
                    <a:lnTo>
                      <a:pt x="75" y="105"/>
                    </a:lnTo>
                    <a:lnTo>
                      <a:pt x="78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8"/>
                    </a:lnTo>
                    <a:lnTo>
                      <a:pt x="89" y="95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1"/>
                    </a:lnTo>
                    <a:lnTo>
                      <a:pt x="89" y="8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7" name="Freeform 276">
                <a:extLst>
                  <a:ext uri="{FF2B5EF4-FFF2-40B4-BE49-F238E27FC236}">
                    <a16:creationId xmlns:a16="http://schemas.microsoft.com/office/drawing/2014/main" id="{00000000-0008-0000-0000-000015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560513"/>
                <a:ext cx="28575" cy="33338"/>
              </a:xfrm>
              <a:custGeom>
                <a:avLst/>
                <a:gdLst>
                  <a:gd name="T0" fmla="*/ 90 w 90"/>
                  <a:gd name="T1" fmla="*/ 90 h 105"/>
                  <a:gd name="T2" fmla="*/ 90 w 90"/>
                  <a:gd name="T3" fmla="*/ 15 h 105"/>
                  <a:gd name="T4" fmla="*/ 90 w 90"/>
                  <a:gd name="T5" fmla="*/ 12 h 105"/>
                  <a:gd name="T6" fmla="*/ 89 w 90"/>
                  <a:gd name="T7" fmla="*/ 9 h 105"/>
                  <a:gd name="T8" fmla="*/ 88 w 90"/>
                  <a:gd name="T9" fmla="*/ 7 h 105"/>
                  <a:gd name="T10" fmla="*/ 86 w 90"/>
                  <a:gd name="T11" fmla="*/ 5 h 105"/>
                  <a:gd name="T12" fmla="*/ 84 w 90"/>
                  <a:gd name="T13" fmla="*/ 2 h 105"/>
                  <a:gd name="T14" fmla="*/ 80 w 90"/>
                  <a:gd name="T15" fmla="*/ 1 h 105"/>
                  <a:gd name="T16" fmla="*/ 78 w 90"/>
                  <a:gd name="T17" fmla="*/ 0 h 105"/>
                  <a:gd name="T18" fmla="*/ 75 w 90"/>
                  <a:gd name="T19" fmla="*/ 0 h 105"/>
                  <a:gd name="T20" fmla="*/ 15 w 90"/>
                  <a:gd name="T21" fmla="*/ 0 h 105"/>
                  <a:gd name="T22" fmla="*/ 0 w 90"/>
                  <a:gd name="T23" fmla="*/ 0 h 105"/>
                  <a:gd name="T24" fmla="*/ 0 w 90"/>
                  <a:gd name="T25" fmla="*/ 105 h 105"/>
                  <a:gd name="T26" fmla="*/ 15 w 90"/>
                  <a:gd name="T27" fmla="*/ 105 h 105"/>
                  <a:gd name="T28" fmla="*/ 75 w 90"/>
                  <a:gd name="T29" fmla="*/ 105 h 105"/>
                  <a:gd name="T30" fmla="*/ 78 w 90"/>
                  <a:gd name="T31" fmla="*/ 105 h 105"/>
                  <a:gd name="T32" fmla="*/ 80 w 90"/>
                  <a:gd name="T33" fmla="*/ 104 h 105"/>
                  <a:gd name="T34" fmla="*/ 84 w 90"/>
                  <a:gd name="T35" fmla="*/ 103 h 105"/>
                  <a:gd name="T36" fmla="*/ 86 w 90"/>
                  <a:gd name="T37" fmla="*/ 101 h 105"/>
                  <a:gd name="T38" fmla="*/ 88 w 90"/>
                  <a:gd name="T39" fmla="*/ 99 h 105"/>
                  <a:gd name="T40" fmla="*/ 89 w 90"/>
                  <a:gd name="T41" fmla="*/ 97 h 105"/>
                  <a:gd name="T42" fmla="*/ 90 w 90"/>
                  <a:gd name="T43" fmla="*/ 94 h 105"/>
                  <a:gd name="T44" fmla="*/ 90 w 90"/>
                  <a:gd name="T45" fmla="*/ 90 h 105"/>
                  <a:gd name="T46" fmla="*/ 90 w 90"/>
                  <a:gd name="T47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90" h="105">
                    <a:moveTo>
                      <a:pt x="90" y="90"/>
                    </a:move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0"/>
                    </a:lnTo>
                    <a:lnTo>
                      <a:pt x="9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8" name="Freeform 277">
                <a:extLst>
                  <a:ext uri="{FF2B5EF4-FFF2-40B4-BE49-F238E27FC236}">
                    <a16:creationId xmlns:a16="http://schemas.microsoft.com/office/drawing/2014/main" id="{00000000-0008-0000-0000-000016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5605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15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5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9" name="Freeform 278">
                <a:extLst>
                  <a:ext uri="{FF2B5EF4-FFF2-40B4-BE49-F238E27FC236}">
                    <a16:creationId xmlns:a16="http://schemas.microsoft.com/office/drawing/2014/main" id="{00000000-0008-0000-0000-000017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5 h 105"/>
                  <a:gd name="T12" fmla="*/ 2 w 90"/>
                  <a:gd name="T13" fmla="*/ 7 h 105"/>
                  <a:gd name="T14" fmla="*/ 1 w 90"/>
                  <a:gd name="T15" fmla="*/ 10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4 h 105"/>
                  <a:gd name="T24" fmla="*/ 1 w 90"/>
                  <a:gd name="T25" fmla="*/ 97 h 105"/>
                  <a:gd name="T26" fmla="*/ 2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5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0" name="Freeform 279">
                <a:extLst>
                  <a:ext uri="{FF2B5EF4-FFF2-40B4-BE49-F238E27FC236}">
                    <a16:creationId xmlns:a16="http://schemas.microsoft.com/office/drawing/2014/main" id="{00000000-0008-0000-0000-000018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84313"/>
                <a:ext cx="49213" cy="33338"/>
              </a:xfrm>
              <a:custGeom>
                <a:avLst/>
                <a:gdLst>
                  <a:gd name="T0" fmla="*/ 151 w 151"/>
                  <a:gd name="T1" fmla="*/ 106 h 106"/>
                  <a:gd name="T2" fmla="*/ 151 w 151"/>
                  <a:gd name="T3" fmla="*/ 0 h 106"/>
                  <a:gd name="T4" fmla="*/ 45 w 151"/>
                  <a:gd name="T5" fmla="*/ 0 h 106"/>
                  <a:gd name="T6" fmla="*/ 0 w 151"/>
                  <a:gd name="T7" fmla="*/ 0 h 106"/>
                  <a:gd name="T8" fmla="*/ 0 w 151"/>
                  <a:gd name="T9" fmla="*/ 106 h 106"/>
                  <a:gd name="T10" fmla="*/ 15 w 151"/>
                  <a:gd name="T11" fmla="*/ 106 h 106"/>
                  <a:gd name="T12" fmla="*/ 151 w 151"/>
                  <a:gd name="T13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6">
                    <a:moveTo>
                      <a:pt x="151" y="106"/>
                    </a:move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151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1" name="Freeform 280">
                <a:extLst>
                  <a:ext uri="{FF2B5EF4-FFF2-40B4-BE49-F238E27FC236}">
                    <a16:creationId xmlns:a16="http://schemas.microsoft.com/office/drawing/2014/main" id="{00000000-0008-0000-0000-000019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484313"/>
                <a:ext cx="28575" cy="33338"/>
              </a:xfrm>
              <a:custGeom>
                <a:avLst/>
                <a:gdLst>
                  <a:gd name="T0" fmla="*/ 75 w 90"/>
                  <a:gd name="T1" fmla="*/ 106 h 106"/>
                  <a:gd name="T2" fmla="*/ 78 w 90"/>
                  <a:gd name="T3" fmla="*/ 105 h 106"/>
                  <a:gd name="T4" fmla="*/ 80 w 90"/>
                  <a:gd name="T5" fmla="*/ 104 h 106"/>
                  <a:gd name="T6" fmla="*/ 84 w 90"/>
                  <a:gd name="T7" fmla="*/ 103 h 106"/>
                  <a:gd name="T8" fmla="*/ 86 w 90"/>
                  <a:gd name="T9" fmla="*/ 101 h 106"/>
                  <a:gd name="T10" fmla="*/ 88 w 90"/>
                  <a:gd name="T11" fmla="*/ 99 h 106"/>
                  <a:gd name="T12" fmla="*/ 89 w 90"/>
                  <a:gd name="T13" fmla="*/ 96 h 106"/>
                  <a:gd name="T14" fmla="*/ 90 w 90"/>
                  <a:gd name="T15" fmla="*/ 93 h 106"/>
                  <a:gd name="T16" fmla="*/ 90 w 90"/>
                  <a:gd name="T17" fmla="*/ 91 h 106"/>
                  <a:gd name="T18" fmla="*/ 90 w 90"/>
                  <a:gd name="T19" fmla="*/ 15 h 106"/>
                  <a:gd name="T20" fmla="*/ 90 w 90"/>
                  <a:gd name="T21" fmla="*/ 13 h 106"/>
                  <a:gd name="T22" fmla="*/ 89 w 90"/>
                  <a:gd name="T23" fmla="*/ 10 h 106"/>
                  <a:gd name="T24" fmla="*/ 88 w 90"/>
                  <a:gd name="T25" fmla="*/ 7 h 106"/>
                  <a:gd name="T26" fmla="*/ 86 w 90"/>
                  <a:gd name="T27" fmla="*/ 4 h 106"/>
                  <a:gd name="T28" fmla="*/ 84 w 90"/>
                  <a:gd name="T29" fmla="*/ 3 h 106"/>
                  <a:gd name="T30" fmla="*/ 80 w 90"/>
                  <a:gd name="T31" fmla="*/ 1 h 106"/>
                  <a:gd name="T32" fmla="*/ 78 w 90"/>
                  <a:gd name="T33" fmla="*/ 1 h 106"/>
                  <a:gd name="T34" fmla="*/ 75 w 90"/>
                  <a:gd name="T35" fmla="*/ 0 h 106"/>
                  <a:gd name="T36" fmla="*/ 45 w 90"/>
                  <a:gd name="T37" fmla="*/ 0 h 106"/>
                  <a:gd name="T38" fmla="*/ 0 w 90"/>
                  <a:gd name="T39" fmla="*/ 0 h 106"/>
                  <a:gd name="T40" fmla="*/ 0 w 90"/>
                  <a:gd name="T41" fmla="*/ 106 h 106"/>
                  <a:gd name="T42" fmla="*/ 15 w 90"/>
                  <a:gd name="T43" fmla="*/ 106 h 106"/>
                  <a:gd name="T44" fmla="*/ 75 w 90"/>
                  <a:gd name="T45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6">
                    <a:moveTo>
                      <a:pt x="75" y="106"/>
                    </a:move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3"/>
                    </a:lnTo>
                    <a:lnTo>
                      <a:pt x="80" y="1"/>
                    </a:lnTo>
                    <a:lnTo>
                      <a:pt x="78" y="1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7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2" name="Freeform 281">
                <a:extLst>
                  <a:ext uri="{FF2B5EF4-FFF2-40B4-BE49-F238E27FC236}">
                    <a16:creationId xmlns:a16="http://schemas.microsoft.com/office/drawing/2014/main" id="{00000000-0008-0000-0000-00001A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484313"/>
                <a:ext cx="28575" cy="33338"/>
              </a:xfrm>
              <a:custGeom>
                <a:avLst/>
                <a:gdLst>
                  <a:gd name="T0" fmla="*/ 15 w 90"/>
                  <a:gd name="T1" fmla="*/ 106 h 106"/>
                  <a:gd name="T2" fmla="*/ 90 w 90"/>
                  <a:gd name="T3" fmla="*/ 106 h 106"/>
                  <a:gd name="T4" fmla="*/ 90 w 90"/>
                  <a:gd name="T5" fmla="*/ 0 h 106"/>
                  <a:gd name="T6" fmla="*/ 15 w 90"/>
                  <a:gd name="T7" fmla="*/ 0 h 106"/>
                  <a:gd name="T8" fmla="*/ 11 w 90"/>
                  <a:gd name="T9" fmla="*/ 1 h 106"/>
                  <a:gd name="T10" fmla="*/ 9 w 90"/>
                  <a:gd name="T11" fmla="*/ 1 h 106"/>
                  <a:gd name="T12" fmla="*/ 6 w 90"/>
                  <a:gd name="T13" fmla="*/ 3 h 106"/>
                  <a:gd name="T14" fmla="*/ 4 w 90"/>
                  <a:gd name="T15" fmla="*/ 4 h 106"/>
                  <a:gd name="T16" fmla="*/ 2 w 90"/>
                  <a:gd name="T17" fmla="*/ 7 h 106"/>
                  <a:gd name="T18" fmla="*/ 1 w 90"/>
                  <a:gd name="T19" fmla="*/ 10 h 106"/>
                  <a:gd name="T20" fmla="*/ 0 w 90"/>
                  <a:gd name="T21" fmla="*/ 13 h 106"/>
                  <a:gd name="T22" fmla="*/ 0 w 90"/>
                  <a:gd name="T23" fmla="*/ 15 h 106"/>
                  <a:gd name="T24" fmla="*/ 0 w 90"/>
                  <a:gd name="T25" fmla="*/ 90 h 106"/>
                  <a:gd name="T26" fmla="*/ 0 w 90"/>
                  <a:gd name="T27" fmla="*/ 93 h 106"/>
                  <a:gd name="T28" fmla="*/ 1 w 90"/>
                  <a:gd name="T29" fmla="*/ 96 h 106"/>
                  <a:gd name="T30" fmla="*/ 2 w 90"/>
                  <a:gd name="T31" fmla="*/ 99 h 106"/>
                  <a:gd name="T32" fmla="*/ 4 w 90"/>
                  <a:gd name="T33" fmla="*/ 101 h 106"/>
                  <a:gd name="T34" fmla="*/ 6 w 90"/>
                  <a:gd name="T35" fmla="*/ 103 h 106"/>
                  <a:gd name="T36" fmla="*/ 9 w 90"/>
                  <a:gd name="T37" fmla="*/ 104 h 106"/>
                  <a:gd name="T38" fmla="*/ 11 w 90"/>
                  <a:gd name="T39" fmla="*/ 105 h 106"/>
                  <a:gd name="T40" fmla="*/ 15 w 90"/>
                  <a:gd name="T41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15" y="106"/>
                    </a:move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1"/>
                    </a:lnTo>
                    <a:lnTo>
                      <a:pt x="9" y="1"/>
                    </a:lnTo>
                    <a:lnTo>
                      <a:pt x="6" y="3"/>
                    </a:lnTo>
                    <a:lnTo>
                      <a:pt x="4" y="4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3" name="Freeform 282">
                <a:extLst>
                  <a:ext uri="{FF2B5EF4-FFF2-40B4-BE49-F238E27FC236}">
                    <a16:creationId xmlns:a16="http://schemas.microsoft.com/office/drawing/2014/main" id="{00000000-0008-0000-0000-00001B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368425"/>
                <a:ext cx="28575" cy="34925"/>
              </a:xfrm>
              <a:custGeom>
                <a:avLst/>
                <a:gdLst>
                  <a:gd name="T0" fmla="*/ 90 w 90"/>
                  <a:gd name="T1" fmla="*/ 92 h 107"/>
                  <a:gd name="T2" fmla="*/ 90 w 90"/>
                  <a:gd name="T3" fmla="*/ 15 h 107"/>
                  <a:gd name="T4" fmla="*/ 90 w 90"/>
                  <a:gd name="T5" fmla="*/ 13 h 107"/>
                  <a:gd name="T6" fmla="*/ 89 w 90"/>
                  <a:gd name="T7" fmla="*/ 10 h 107"/>
                  <a:gd name="T8" fmla="*/ 88 w 90"/>
                  <a:gd name="T9" fmla="*/ 8 h 107"/>
                  <a:gd name="T10" fmla="*/ 86 w 90"/>
                  <a:gd name="T11" fmla="*/ 6 h 107"/>
                  <a:gd name="T12" fmla="*/ 84 w 90"/>
                  <a:gd name="T13" fmla="*/ 4 h 107"/>
                  <a:gd name="T14" fmla="*/ 80 w 90"/>
                  <a:gd name="T15" fmla="*/ 3 h 107"/>
                  <a:gd name="T16" fmla="*/ 78 w 90"/>
                  <a:gd name="T17" fmla="*/ 2 h 107"/>
                  <a:gd name="T18" fmla="*/ 75 w 90"/>
                  <a:gd name="T19" fmla="*/ 2 h 107"/>
                  <a:gd name="T20" fmla="*/ 0 w 90"/>
                  <a:gd name="T21" fmla="*/ 0 h 107"/>
                  <a:gd name="T22" fmla="*/ 0 w 90"/>
                  <a:gd name="T23" fmla="*/ 107 h 107"/>
                  <a:gd name="T24" fmla="*/ 75 w 90"/>
                  <a:gd name="T25" fmla="*/ 107 h 107"/>
                  <a:gd name="T26" fmla="*/ 78 w 90"/>
                  <a:gd name="T27" fmla="*/ 106 h 107"/>
                  <a:gd name="T28" fmla="*/ 80 w 90"/>
                  <a:gd name="T29" fmla="*/ 106 h 107"/>
                  <a:gd name="T30" fmla="*/ 84 w 90"/>
                  <a:gd name="T31" fmla="*/ 103 h 107"/>
                  <a:gd name="T32" fmla="*/ 86 w 90"/>
                  <a:gd name="T33" fmla="*/ 102 h 107"/>
                  <a:gd name="T34" fmla="*/ 88 w 90"/>
                  <a:gd name="T35" fmla="*/ 100 h 107"/>
                  <a:gd name="T36" fmla="*/ 89 w 90"/>
                  <a:gd name="T37" fmla="*/ 97 h 107"/>
                  <a:gd name="T38" fmla="*/ 90 w 90"/>
                  <a:gd name="T39" fmla="*/ 95 h 107"/>
                  <a:gd name="T40" fmla="*/ 90 w 90"/>
                  <a:gd name="T41" fmla="*/ 92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90" y="92"/>
                    </a:move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8"/>
                    </a:lnTo>
                    <a:lnTo>
                      <a:pt x="86" y="6"/>
                    </a:lnTo>
                    <a:lnTo>
                      <a:pt x="84" y="4"/>
                    </a:lnTo>
                    <a:lnTo>
                      <a:pt x="80" y="3"/>
                    </a:lnTo>
                    <a:lnTo>
                      <a:pt x="78" y="2"/>
                    </a:lnTo>
                    <a:lnTo>
                      <a:pt x="75" y="2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5" y="107"/>
                    </a:lnTo>
                    <a:lnTo>
                      <a:pt x="78" y="106"/>
                    </a:lnTo>
                    <a:lnTo>
                      <a:pt x="80" y="106"/>
                    </a:lnTo>
                    <a:lnTo>
                      <a:pt x="84" y="103"/>
                    </a:lnTo>
                    <a:lnTo>
                      <a:pt x="86" y="102"/>
                    </a:lnTo>
                    <a:lnTo>
                      <a:pt x="88" y="100"/>
                    </a:lnTo>
                    <a:lnTo>
                      <a:pt x="89" y="97"/>
                    </a:lnTo>
                    <a:lnTo>
                      <a:pt x="90" y="95"/>
                    </a:lnTo>
                    <a:lnTo>
                      <a:pt x="90" y="92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4" name="Freeform 283">
                <a:extLst>
                  <a:ext uri="{FF2B5EF4-FFF2-40B4-BE49-F238E27FC236}">
                    <a16:creationId xmlns:a16="http://schemas.microsoft.com/office/drawing/2014/main" id="{00000000-0008-0000-0000-00001C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368425"/>
                <a:ext cx="28575" cy="34925"/>
              </a:xfrm>
              <a:custGeom>
                <a:avLst/>
                <a:gdLst>
                  <a:gd name="T0" fmla="*/ 15 w 90"/>
                  <a:gd name="T1" fmla="*/ 107 h 107"/>
                  <a:gd name="T2" fmla="*/ 90 w 90"/>
                  <a:gd name="T3" fmla="*/ 107 h 107"/>
                  <a:gd name="T4" fmla="*/ 90 w 90"/>
                  <a:gd name="T5" fmla="*/ 0 h 107"/>
                  <a:gd name="T6" fmla="*/ 15 w 90"/>
                  <a:gd name="T7" fmla="*/ 0 h 107"/>
                  <a:gd name="T8" fmla="*/ 11 w 90"/>
                  <a:gd name="T9" fmla="*/ 2 h 107"/>
                  <a:gd name="T10" fmla="*/ 9 w 90"/>
                  <a:gd name="T11" fmla="*/ 3 h 107"/>
                  <a:gd name="T12" fmla="*/ 6 w 90"/>
                  <a:gd name="T13" fmla="*/ 4 h 107"/>
                  <a:gd name="T14" fmla="*/ 4 w 90"/>
                  <a:gd name="T15" fmla="*/ 6 h 107"/>
                  <a:gd name="T16" fmla="*/ 3 w 90"/>
                  <a:gd name="T17" fmla="*/ 8 h 107"/>
                  <a:gd name="T18" fmla="*/ 1 w 90"/>
                  <a:gd name="T19" fmla="*/ 10 h 107"/>
                  <a:gd name="T20" fmla="*/ 0 w 90"/>
                  <a:gd name="T21" fmla="*/ 13 h 107"/>
                  <a:gd name="T22" fmla="*/ 0 w 90"/>
                  <a:gd name="T23" fmla="*/ 17 h 107"/>
                  <a:gd name="T24" fmla="*/ 0 w 90"/>
                  <a:gd name="T25" fmla="*/ 92 h 107"/>
                  <a:gd name="T26" fmla="*/ 0 w 90"/>
                  <a:gd name="T27" fmla="*/ 95 h 107"/>
                  <a:gd name="T28" fmla="*/ 1 w 90"/>
                  <a:gd name="T29" fmla="*/ 97 h 107"/>
                  <a:gd name="T30" fmla="*/ 3 w 90"/>
                  <a:gd name="T31" fmla="*/ 100 h 107"/>
                  <a:gd name="T32" fmla="*/ 4 w 90"/>
                  <a:gd name="T33" fmla="*/ 102 h 107"/>
                  <a:gd name="T34" fmla="*/ 6 w 90"/>
                  <a:gd name="T35" fmla="*/ 103 h 107"/>
                  <a:gd name="T36" fmla="*/ 9 w 90"/>
                  <a:gd name="T37" fmla="*/ 106 h 107"/>
                  <a:gd name="T38" fmla="*/ 11 w 90"/>
                  <a:gd name="T39" fmla="*/ 106 h 107"/>
                  <a:gd name="T40" fmla="*/ 15 w 90"/>
                  <a:gd name="T4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15" y="107"/>
                    </a:moveTo>
                    <a:lnTo>
                      <a:pt x="90" y="107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2"/>
                    </a:lnTo>
                    <a:lnTo>
                      <a:pt x="9" y="3"/>
                    </a:lnTo>
                    <a:lnTo>
                      <a:pt x="6" y="4"/>
                    </a:lnTo>
                    <a:lnTo>
                      <a:pt x="4" y="6"/>
                    </a:lnTo>
                    <a:lnTo>
                      <a:pt x="3" y="8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7"/>
                    </a:lnTo>
                    <a:lnTo>
                      <a:pt x="0" y="92"/>
                    </a:lnTo>
                    <a:lnTo>
                      <a:pt x="0" y="95"/>
                    </a:lnTo>
                    <a:lnTo>
                      <a:pt x="1" y="97"/>
                    </a:lnTo>
                    <a:lnTo>
                      <a:pt x="3" y="100"/>
                    </a:lnTo>
                    <a:lnTo>
                      <a:pt x="4" y="102"/>
                    </a:lnTo>
                    <a:lnTo>
                      <a:pt x="6" y="103"/>
                    </a:lnTo>
                    <a:lnTo>
                      <a:pt x="9" y="106"/>
                    </a:lnTo>
                    <a:lnTo>
                      <a:pt x="11" y="106"/>
                    </a:lnTo>
                    <a:lnTo>
                      <a:pt x="15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5" name="Freeform 284">
                <a:extLst>
                  <a:ext uri="{FF2B5EF4-FFF2-40B4-BE49-F238E27FC236}">
                    <a16:creationId xmlns:a16="http://schemas.microsoft.com/office/drawing/2014/main" id="{00000000-0008-0000-0000-00001D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368425"/>
                <a:ext cx="49213" cy="34925"/>
              </a:xfrm>
              <a:custGeom>
                <a:avLst/>
                <a:gdLst>
                  <a:gd name="T0" fmla="*/ 151 w 151"/>
                  <a:gd name="T1" fmla="*/ 107 h 107"/>
                  <a:gd name="T2" fmla="*/ 151 w 151"/>
                  <a:gd name="T3" fmla="*/ 0 h 107"/>
                  <a:gd name="T4" fmla="*/ 0 w 151"/>
                  <a:gd name="T5" fmla="*/ 0 h 107"/>
                  <a:gd name="T6" fmla="*/ 0 w 151"/>
                  <a:gd name="T7" fmla="*/ 107 h 107"/>
                  <a:gd name="T8" fmla="*/ 76 w 151"/>
                  <a:gd name="T9" fmla="*/ 107 h 107"/>
                  <a:gd name="T10" fmla="*/ 151 w 151"/>
                  <a:gd name="T1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7">
                    <a:moveTo>
                      <a:pt x="151" y="107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6" y="107"/>
                    </a:lnTo>
                    <a:lnTo>
                      <a:pt x="151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6" name="Freeform 285">
                <a:extLst>
                  <a:ext uri="{FF2B5EF4-FFF2-40B4-BE49-F238E27FC236}">
                    <a16:creationId xmlns:a16="http://schemas.microsoft.com/office/drawing/2014/main" id="{00000000-0008-0000-0000-00001E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98613"/>
                <a:ext cx="28575" cy="33338"/>
              </a:xfrm>
              <a:custGeom>
                <a:avLst/>
                <a:gdLst>
                  <a:gd name="T0" fmla="*/ 75 w 91"/>
                  <a:gd name="T1" fmla="*/ 0 h 106"/>
                  <a:gd name="T2" fmla="*/ 45 w 91"/>
                  <a:gd name="T3" fmla="*/ 0 h 106"/>
                  <a:gd name="T4" fmla="*/ 0 w 91"/>
                  <a:gd name="T5" fmla="*/ 0 h 106"/>
                  <a:gd name="T6" fmla="*/ 0 w 91"/>
                  <a:gd name="T7" fmla="*/ 106 h 106"/>
                  <a:gd name="T8" fmla="*/ 75 w 91"/>
                  <a:gd name="T9" fmla="*/ 106 h 106"/>
                  <a:gd name="T10" fmla="*/ 79 w 91"/>
                  <a:gd name="T11" fmla="*/ 106 h 106"/>
                  <a:gd name="T12" fmla="*/ 81 w 91"/>
                  <a:gd name="T13" fmla="*/ 104 h 106"/>
                  <a:gd name="T14" fmla="*/ 84 w 91"/>
                  <a:gd name="T15" fmla="*/ 103 h 106"/>
                  <a:gd name="T16" fmla="*/ 86 w 91"/>
                  <a:gd name="T17" fmla="*/ 101 h 106"/>
                  <a:gd name="T18" fmla="*/ 88 w 91"/>
                  <a:gd name="T19" fmla="*/ 99 h 106"/>
                  <a:gd name="T20" fmla="*/ 89 w 91"/>
                  <a:gd name="T21" fmla="*/ 97 h 106"/>
                  <a:gd name="T22" fmla="*/ 91 w 91"/>
                  <a:gd name="T23" fmla="*/ 94 h 106"/>
                  <a:gd name="T24" fmla="*/ 91 w 91"/>
                  <a:gd name="T25" fmla="*/ 91 h 106"/>
                  <a:gd name="T26" fmla="*/ 91 w 91"/>
                  <a:gd name="T27" fmla="*/ 15 h 106"/>
                  <a:gd name="T28" fmla="*/ 91 w 91"/>
                  <a:gd name="T29" fmla="*/ 12 h 106"/>
                  <a:gd name="T30" fmla="*/ 89 w 91"/>
                  <a:gd name="T31" fmla="*/ 10 h 106"/>
                  <a:gd name="T32" fmla="*/ 88 w 91"/>
                  <a:gd name="T33" fmla="*/ 7 h 106"/>
                  <a:gd name="T34" fmla="*/ 86 w 91"/>
                  <a:gd name="T35" fmla="*/ 5 h 106"/>
                  <a:gd name="T36" fmla="*/ 84 w 91"/>
                  <a:gd name="T37" fmla="*/ 4 h 106"/>
                  <a:gd name="T38" fmla="*/ 81 w 91"/>
                  <a:gd name="T39" fmla="*/ 2 h 106"/>
                  <a:gd name="T40" fmla="*/ 79 w 91"/>
                  <a:gd name="T41" fmla="*/ 2 h 106"/>
                  <a:gd name="T42" fmla="*/ 75 w 91"/>
                  <a:gd name="T43" fmla="*/ 0 h 106"/>
                  <a:gd name="T44" fmla="*/ 75 w 91"/>
                  <a:gd name="T45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1" h="106">
                    <a:moveTo>
                      <a:pt x="75" y="0"/>
                    </a:move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9" y="106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1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1" y="2"/>
                    </a:lnTo>
                    <a:lnTo>
                      <a:pt x="79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7" name="Freeform 286">
                <a:extLst>
                  <a:ext uri="{FF2B5EF4-FFF2-40B4-BE49-F238E27FC236}">
                    <a16:creationId xmlns:a16="http://schemas.microsoft.com/office/drawing/2014/main" id="{00000000-0008-0000-0000-00001F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98613"/>
                <a:ext cx="28575" cy="33338"/>
              </a:xfrm>
              <a:custGeom>
                <a:avLst/>
                <a:gdLst>
                  <a:gd name="T0" fmla="*/ 0 w 90"/>
                  <a:gd name="T1" fmla="*/ 15 h 106"/>
                  <a:gd name="T2" fmla="*/ 0 w 90"/>
                  <a:gd name="T3" fmla="*/ 91 h 106"/>
                  <a:gd name="T4" fmla="*/ 0 w 90"/>
                  <a:gd name="T5" fmla="*/ 94 h 106"/>
                  <a:gd name="T6" fmla="*/ 1 w 90"/>
                  <a:gd name="T7" fmla="*/ 97 h 106"/>
                  <a:gd name="T8" fmla="*/ 3 w 90"/>
                  <a:gd name="T9" fmla="*/ 99 h 106"/>
                  <a:gd name="T10" fmla="*/ 4 w 90"/>
                  <a:gd name="T11" fmla="*/ 101 h 106"/>
                  <a:gd name="T12" fmla="*/ 6 w 90"/>
                  <a:gd name="T13" fmla="*/ 103 h 106"/>
                  <a:gd name="T14" fmla="*/ 10 w 90"/>
                  <a:gd name="T15" fmla="*/ 104 h 106"/>
                  <a:gd name="T16" fmla="*/ 12 w 90"/>
                  <a:gd name="T17" fmla="*/ 106 h 106"/>
                  <a:gd name="T18" fmla="*/ 15 w 90"/>
                  <a:gd name="T19" fmla="*/ 106 h 106"/>
                  <a:gd name="T20" fmla="*/ 90 w 90"/>
                  <a:gd name="T21" fmla="*/ 106 h 106"/>
                  <a:gd name="T22" fmla="*/ 90 w 90"/>
                  <a:gd name="T23" fmla="*/ 0 h 106"/>
                  <a:gd name="T24" fmla="*/ 15 w 90"/>
                  <a:gd name="T25" fmla="*/ 0 h 106"/>
                  <a:gd name="T26" fmla="*/ 12 w 90"/>
                  <a:gd name="T27" fmla="*/ 0 h 106"/>
                  <a:gd name="T28" fmla="*/ 10 w 90"/>
                  <a:gd name="T29" fmla="*/ 2 h 106"/>
                  <a:gd name="T30" fmla="*/ 6 w 90"/>
                  <a:gd name="T31" fmla="*/ 4 h 106"/>
                  <a:gd name="T32" fmla="*/ 4 w 90"/>
                  <a:gd name="T33" fmla="*/ 5 h 106"/>
                  <a:gd name="T34" fmla="*/ 3 w 90"/>
                  <a:gd name="T35" fmla="*/ 7 h 106"/>
                  <a:gd name="T36" fmla="*/ 1 w 90"/>
                  <a:gd name="T37" fmla="*/ 10 h 106"/>
                  <a:gd name="T38" fmla="*/ 0 w 90"/>
                  <a:gd name="T39" fmla="*/ 12 h 106"/>
                  <a:gd name="T40" fmla="*/ 0 w 90"/>
                  <a:gd name="T41" fmla="*/ 15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0" y="15"/>
                    </a:move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10" y="104"/>
                    </a:lnTo>
                    <a:lnTo>
                      <a:pt x="12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8" name="Freeform 287">
                <a:extLst>
                  <a:ext uri="{FF2B5EF4-FFF2-40B4-BE49-F238E27FC236}">
                    <a16:creationId xmlns:a16="http://schemas.microsoft.com/office/drawing/2014/main" id="{00000000-0008-0000-0000-000020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98613"/>
                <a:ext cx="47625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45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9" name="Freeform 288">
                <a:extLst>
                  <a:ext uri="{FF2B5EF4-FFF2-40B4-BE49-F238E27FC236}">
                    <a16:creationId xmlns:a16="http://schemas.microsoft.com/office/drawing/2014/main" id="{00000000-0008-0000-0000-000021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73438" y="1560513"/>
                <a:ext cx="47625" cy="33338"/>
              </a:xfrm>
              <a:custGeom>
                <a:avLst/>
                <a:gdLst>
                  <a:gd name="T0" fmla="*/ 150 w 150"/>
                  <a:gd name="T1" fmla="*/ 0 h 105"/>
                  <a:gd name="T2" fmla="*/ 105 w 150"/>
                  <a:gd name="T3" fmla="*/ 0 h 105"/>
                  <a:gd name="T4" fmla="*/ 0 w 150"/>
                  <a:gd name="T5" fmla="*/ 0 h 105"/>
                  <a:gd name="T6" fmla="*/ 0 w 150"/>
                  <a:gd name="T7" fmla="*/ 105 h 105"/>
                  <a:gd name="T8" fmla="*/ 105 w 150"/>
                  <a:gd name="T9" fmla="*/ 105 h 105"/>
                  <a:gd name="T10" fmla="*/ 150 w 150"/>
                  <a:gd name="T11" fmla="*/ 105 h 105"/>
                  <a:gd name="T12" fmla="*/ 150 w 150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150" y="0"/>
                    </a:moveTo>
                    <a:lnTo>
                      <a:pt x="10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90" name="Freeform 289">
                <a:extLst>
                  <a:ext uri="{FF2B5EF4-FFF2-40B4-BE49-F238E27FC236}">
                    <a16:creationId xmlns:a16="http://schemas.microsoft.com/office/drawing/2014/main" id="{00000000-0008-0000-0000-000022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35338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45 w 90"/>
                  <a:gd name="T3" fmla="*/ 0 h 105"/>
                  <a:gd name="T4" fmla="*/ 15 w 90"/>
                  <a:gd name="T5" fmla="*/ 0 h 105"/>
                  <a:gd name="T6" fmla="*/ 12 w 90"/>
                  <a:gd name="T7" fmla="*/ 0 h 105"/>
                  <a:gd name="T8" fmla="*/ 10 w 90"/>
                  <a:gd name="T9" fmla="*/ 1 h 105"/>
                  <a:gd name="T10" fmla="*/ 7 w 90"/>
                  <a:gd name="T11" fmla="*/ 2 h 105"/>
                  <a:gd name="T12" fmla="*/ 4 w 90"/>
                  <a:gd name="T13" fmla="*/ 5 h 105"/>
                  <a:gd name="T14" fmla="*/ 3 w 90"/>
                  <a:gd name="T15" fmla="*/ 7 h 105"/>
                  <a:gd name="T16" fmla="*/ 1 w 90"/>
                  <a:gd name="T17" fmla="*/ 10 h 105"/>
                  <a:gd name="T18" fmla="*/ 1 w 90"/>
                  <a:gd name="T19" fmla="*/ 12 h 105"/>
                  <a:gd name="T20" fmla="*/ 0 w 90"/>
                  <a:gd name="T21" fmla="*/ 15 h 105"/>
                  <a:gd name="T22" fmla="*/ 0 w 90"/>
                  <a:gd name="T23" fmla="*/ 90 h 105"/>
                  <a:gd name="T24" fmla="*/ 1 w 90"/>
                  <a:gd name="T25" fmla="*/ 94 h 105"/>
                  <a:gd name="T26" fmla="*/ 1 w 90"/>
                  <a:gd name="T27" fmla="*/ 97 h 105"/>
                  <a:gd name="T28" fmla="*/ 3 w 90"/>
                  <a:gd name="T29" fmla="*/ 99 h 105"/>
                  <a:gd name="T30" fmla="*/ 4 w 90"/>
                  <a:gd name="T31" fmla="*/ 101 h 105"/>
                  <a:gd name="T32" fmla="*/ 7 w 90"/>
                  <a:gd name="T33" fmla="*/ 103 h 105"/>
                  <a:gd name="T34" fmla="*/ 10 w 90"/>
                  <a:gd name="T35" fmla="*/ 104 h 105"/>
                  <a:gd name="T36" fmla="*/ 12 w 90"/>
                  <a:gd name="T37" fmla="*/ 105 h 105"/>
                  <a:gd name="T38" fmla="*/ 15 w 90"/>
                  <a:gd name="T39" fmla="*/ 105 h 105"/>
                  <a:gd name="T40" fmla="*/ 45 w 90"/>
                  <a:gd name="T41" fmla="*/ 105 h 105"/>
                  <a:gd name="T42" fmla="*/ 90 w 90"/>
                  <a:gd name="T43" fmla="*/ 105 h 105"/>
                  <a:gd name="T44" fmla="*/ 90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45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7" y="2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1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1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91" name="Freeform 290">
                <a:extLst>
                  <a:ext uri="{FF2B5EF4-FFF2-40B4-BE49-F238E27FC236}">
                    <a16:creationId xmlns:a16="http://schemas.microsoft.com/office/drawing/2014/main" id="{00000000-0008-0000-0000-000023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30588" y="1560513"/>
                <a:ext cx="28575" cy="33338"/>
              </a:xfrm>
              <a:custGeom>
                <a:avLst/>
                <a:gdLst>
                  <a:gd name="T0" fmla="*/ 76 w 91"/>
                  <a:gd name="T1" fmla="*/ 0 h 105"/>
                  <a:gd name="T2" fmla="*/ 0 w 91"/>
                  <a:gd name="T3" fmla="*/ 0 h 105"/>
                  <a:gd name="T4" fmla="*/ 0 w 91"/>
                  <a:gd name="T5" fmla="*/ 105 h 105"/>
                  <a:gd name="T6" fmla="*/ 76 w 91"/>
                  <a:gd name="T7" fmla="*/ 105 h 105"/>
                  <a:gd name="T8" fmla="*/ 79 w 91"/>
                  <a:gd name="T9" fmla="*/ 105 h 105"/>
                  <a:gd name="T10" fmla="*/ 82 w 91"/>
                  <a:gd name="T11" fmla="*/ 104 h 105"/>
                  <a:gd name="T12" fmla="*/ 84 w 91"/>
                  <a:gd name="T13" fmla="*/ 103 h 105"/>
                  <a:gd name="T14" fmla="*/ 86 w 91"/>
                  <a:gd name="T15" fmla="*/ 101 h 105"/>
                  <a:gd name="T16" fmla="*/ 88 w 91"/>
                  <a:gd name="T17" fmla="*/ 99 h 105"/>
                  <a:gd name="T18" fmla="*/ 89 w 91"/>
                  <a:gd name="T19" fmla="*/ 97 h 105"/>
                  <a:gd name="T20" fmla="*/ 91 w 91"/>
                  <a:gd name="T21" fmla="*/ 94 h 105"/>
                  <a:gd name="T22" fmla="*/ 91 w 91"/>
                  <a:gd name="T23" fmla="*/ 90 h 105"/>
                  <a:gd name="T24" fmla="*/ 91 w 91"/>
                  <a:gd name="T25" fmla="*/ 15 h 105"/>
                  <a:gd name="T26" fmla="*/ 91 w 91"/>
                  <a:gd name="T27" fmla="*/ 12 h 105"/>
                  <a:gd name="T28" fmla="*/ 89 w 91"/>
                  <a:gd name="T29" fmla="*/ 9 h 105"/>
                  <a:gd name="T30" fmla="*/ 88 w 91"/>
                  <a:gd name="T31" fmla="*/ 7 h 105"/>
                  <a:gd name="T32" fmla="*/ 86 w 91"/>
                  <a:gd name="T33" fmla="*/ 5 h 105"/>
                  <a:gd name="T34" fmla="*/ 84 w 91"/>
                  <a:gd name="T35" fmla="*/ 2 h 105"/>
                  <a:gd name="T36" fmla="*/ 82 w 91"/>
                  <a:gd name="T37" fmla="*/ 1 h 105"/>
                  <a:gd name="T38" fmla="*/ 79 w 91"/>
                  <a:gd name="T39" fmla="*/ 0 h 105"/>
                  <a:gd name="T40" fmla="*/ 76 w 91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1" h="105">
                    <a:moveTo>
                      <a:pt x="76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6" y="105"/>
                    </a:lnTo>
                    <a:lnTo>
                      <a:pt x="79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9" y="0"/>
                    </a:lnTo>
                    <a:lnTo>
                      <a:pt x="76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92" name="Freeform 291">
                <a:extLst>
                  <a:ext uri="{FF2B5EF4-FFF2-40B4-BE49-F238E27FC236}">
                    <a16:creationId xmlns:a16="http://schemas.microsoft.com/office/drawing/2014/main" id="{00000000-0008-0000-0000-000024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22413"/>
                <a:ext cx="28575" cy="33338"/>
              </a:xfrm>
              <a:custGeom>
                <a:avLst/>
                <a:gdLst>
                  <a:gd name="T0" fmla="*/ 75 w 91"/>
                  <a:gd name="T1" fmla="*/ 105 h 105"/>
                  <a:gd name="T2" fmla="*/ 79 w 91"/>
                  <a:gd name="T3" fmla="*/ 105 h 105"/>
                  <a:gd name="T4" fmla="*/ 81 w 91"/>
                  <a:gd name="T5" fmla="*/ 104 h 105"/>
                  <a:gd name="T6" fmla="*/ 84 w 91"/>
                  <a:gd name="T7" fmla="*/ 102 h 105"/>
                  <a:gd name="T8" fmla="*/ 86 w 91"/>
                  <a:gd name="T9" fmla="*/ 101 h 105"/>
                  <a:gd name="T10" fmla="*/ 88 w 91"/>
                  <a:gd name="T11" fmla="*/ 99 h 105"/>
                  <a:gd name="T12" fmla="*/ 89 w 91"/>
                  <a:gd name="T13" fmla="*/ 96 h 105"/>
                  <a:gd name="T14" fmla="*/ 91 w 91"/>
                  <a:gd name="T15" fmla="*/ 93 h 105"/>
                  <a:gd name="T16" fmla="*/ 91 w 91"/>
                  <a:gd name="T17" fmla="*/ 90 h 105"/>
                  <a:gd name="T18" fmla="*/ 91 w 91"/>
                  <a:gd name="T19" fmla="*/ 15 h 105"/>
                  <a:gd name="T20" fmla="*/ 91 w 91"/>
                  <a:gd name="T21" fmla="*/ 12 h 105"/>
                  <a:gd name="T22" fmla="*/ 89 w 91"/>
                  <a:gd name="T23" fmla="*/ 9 h 105"/>
                  <a:gd name="T24" fmla="*/ 88 w 91"/>
                  <a:gd name="T25" fmla="*/ 7 h 105"/>
                  <a:gd name="T26" fmla="*/ 86 w 91"/>
                  <a:gd name="T27" fmla="*/ 4 h 105"/>
                  <a:gd name="T28" fmla="*/ 84 w 91"/>
                  <a:gd name="T29" fmla="*/ 2 h 105"/>
                  <a:gd name="T30" fmla="*/ 81 w 91"/>
                  <a:gd name="T31" fmla="*/ 1 h 105"/>
                  <a:gd name="T32" fmla="*/ 79 w 91"/>
                  <a:gd name="T33" fmla="*/ 0 h 105"/>
                  <a:gd name="T34" fmla="*/ 75 w 91"/>
                  <a:gd name="T35" fmla="*/ 0 h 105"/>
                  <a:gd name="T36" fmla="*/ 0 w 91"/>
                  <a:gd name="T37" fmla="*/ 0 h 105"/>
                  <a:gd name="T38" fmla="*/ 0 w 91"/>
                  <a:gd name="T39" fmla="*/ 105 h 105"/>
                  <a:gd name="T40" fmla="*/ 45 w 91"/>
                  <a:gd name="T41" fmla="*/ 105 h 105"/>
                  <a:gd name="T42" fmla="*/ 75 w 91"/>
                  <a:gd name="T4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75" y="105"/>
                    </a:moveTo>
                    <a:lnTo>
                      <a:pt x="79" y="105"/>
                    </a:lnTo>
                    <a:lnTo>
                      <a:pt x="81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1" y="93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9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75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93" name="Freeform 292">
                <a:extLst>
                  <a:ext uri="{FF2B5EF4-FFF2-40B4-BE49-F238E27FC236}">
                    <a16:creationId xmlns:a16="http://schemas.microsoft.com/office/drawing/2014/main" id="{00000000-0008-0000-0000-000025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22413"/>
                <a:ext cx="47625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45 w 151"/>
                  <a:gd name="T9" fmla="*/ 105 h 105"/>
                  <a:gd name="T10" fmla="*/ 151 w 151"/>
                  <a:gd name="T1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94" name="Freeform 293">
                <a:extLst>
                  <a:ext uri="{FF2B5EF4-FFF2-40B4-BE49-F238E27FC236}">
                    <a16:creationId xmlns:a16="http://schemas.microsoft.com/office/drawing/2014/main" id="{00000000-0008-0000-0000-000026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22413"/>
                <a:ext cx="28575" cy="33338"/>
              </a:xfrm>
              <a:custGeom>
                <a:avLst/>
                <a:gdLst>
                  <a:gd name="T0" fmla="*/ 0 w 90"/>
                  <a:gd name="T1" fmla="*/ 15 h 105"/>
                  <a:gd name="T2" fmla="*/ 0 w 90"/>
                  <a:gd name="T3" fmla="*/ 90 h 105"/>
                  <a:gd name="T4" fmla="*/ 0 w 90"/>
                  <a:gd name="T5" fmla="*/ 93 h 105"/>
                  <a:gd name="T6" fmla="*/ 1 w 90"/>
                  <a:gd name="T7" fmla="*/ 96 h 105"/>
                  <a:gd name="T8" fmla="*/ 3 w 90"/>
                  <a:gd name="T9" fmla="*/ 99 h 105"/>
                  <a:gd name="T10" fmla="*/ 4 w 90"/>
                  <a:gd name="T11" fmla="*/ 101 h 105"/>
                  <a:gd name="T12" fmla="*/ 6 w 90"/>
                  <a:gd name="T13" fmla="*/ 102 h 105"/>
                  <a:gd name="T14" fmla="*/ 10 w 90"/>
                  <a:gd name="T15" fmla="*/ 104 h 105"/>
                  <a:gd name="T16" fmla="*/ 12 w 90"/>
                  <a:gd name="T17" fmla="*/ 105 h 105"/>
                  <a:gd name="T18" fmla="*/ 15 w 90"/>
                  <a:gd name="T19" fmla="*/ 105 h 105"/>
                  <a:gd name="T20" fmla="*/ 90 w 90"/>
                  <a:gd name="T21" fmla="*/ 105 h 105"/>
                  <a:gd name="T22" fmla="*/ 90 w 90"/>
                  <a:gd name="T23" fmla="*/ 0 h 105"/>
                  <a:gd name="T24" fmla="*/ 15 w 90"/>
                  <a:gd name="T25" fmla="*/ 0 h 105"/>
                  <a:gd name="T26" fmla="*/ 12 w 90"/>
                  <a:gd name="T27" fmla="*/ 0 h 105"/>
                  <a:gd name="T28" fmla="*/ 10 w 90"/>
                  <a:gd name="T29" fmla="*/ 1 h 105"/>
                  <a:gd name="T30" fmla="*/ 6 w 90"/>
                  <a:gd name="T31" fmla="*/ 2 h 105"/>
                  <a:gd name="T32" fmla="*/ 4 w 90"/>
                  <a:gd name="T33" fmla="*/ 4 h 105"/>
                  <a:gd name="T34" fmla="*/ 3 w 90"/>
                  <a:gd name="T35" fmla="*/ 7 h 105"/>
                  <a:gd name="T36" fmla="*/ 1 w 90"/>
                  <a:gd name="T37" fmla="*/ 9 h 105"/>
                  <a:gd name="T38" fmla="*/ 0 w 90"/>
                  <a:gd name="T39" fmla="*/ 12 h 105"/>
                  <a:gd name="T40" fmla="*/ 0 w 90"/>
                  <a:gd name="T41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5"/>
                    </a:move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254" name="Group 253">
            <a:extLst>
              <a:ext uri="{FF2B5EF4-FFF2-40B4-BE49-F238E27FC236}">
                <a16:creationId xmlns:a16="http://schemas.microsoft.com/office/drawing/2014/main" id="{00000000-0008-0000-0000-0000FE000000}"/>
              </a:ext>
            </a:extLst>
          </xdr:cNvPr>
          <xdr:cNvGrpSpPr/>
        </xdr:nvGrpSpPr>
        <xdr:grpSpPr>
          <a:xfrm>
            <a:off x="4203247" y="14447867"/>
            <a:ext cx="664028" cy="571696"/>
            <a:chOff x="5767387" y="1327773"/>
            <a:chExt cx="657225" cy="571696"/>
          </a:xfrm>
        </xdr:grpSpPr>
        <xdr:sp macro="" textlink="">
          <xdr:nvSpPr>
            <xdr:cNvPr id="258" name="Oval 257">
              <a:extLst>
                <a:ext uri="{FF2B5EF4-FFF2-40B4-BE49-F238E27FC236}">
                  <a16:creationId xmlns:a16="http://schemas.microsoft.com/office/drawing/2014/main" id="{00000000-0008-0000-0000-000002010000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/>
          </xdr:nvSpPr>
          <xdr:spPr>
            <a:xfrm>
              <a:off x="5767387" y="1327773"/>
              <a:ext cx="657225" cy="571696"/>
            </a:xfrm>
            <a:prstGeom prst="ellipse">
              <a:avLst/>
            </a:prstGeom>
            <a:solidFill>
              <a:srgbClr val="00206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259" name="Group 258" descr="This is an icon of a cash register.">
              <a:extLst>
                <a:ext uri="{FF2B5EF4-FFF2-40B4-BE49-F238E27FC236}">
                  <a16:creationId xmlns:a16="http://schemas.microsoft.com/office/drawing/2014/main" id="{00000000-0008-0000-0000-000003010000}"/>
                </a:ext>
              </a:extLst>
            </xdr:cNvPr>
            <xdr:cNvGrpSpPr/>
          </xdr:nvGrpSpPr>
          <xdr:grpSpPr>
            <a:xfrm>
              <a:off x="5952331" y="1427188"/>
              <a:ext cx="287338" cy="287338"/>
              <a:chOff x="304800" y="771525"/>
              <a:chExt cx="287338" cy="287338"/>
            </a:xfrm>
            <a:solidFill>
              <a:schemeClr val="bg1"/>
            </a:solidFill>
          </xdr:grpSpPr>
          <xdr:sp macro="" textlink="">
            <xdr:nvSpPr>
              <xdr:cNvPr id="260" name="Freeform 259">
                <a:extLst>
                  <a:ext uri="{FF2B5EF4-FFF2-40B4-BE49-F238E27FC236}">
                    <a16:creationId xmlns:a16="http://schemas.microsoft.com/office/drawing/2014/main" id="{00000000-0008-0000-0000-000004010000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6388" y="923925"/>
                <a:ext cx="284163" cy="68263"/>
              </a:xfrm>
              <a:custGeom>
                <a:avLst/>
                <a:gdLst>
                  <a:gd name="T0" fmla="*/ 694 w 895"/>
                  <a:gd name="T1" fmla="*/ 159 h 211"/>
                  <a:gd name="T2" fmla="*/ 657 w 895"/>
                  <a:gd name="T3" fmla="*/ 159 h 211"/>
                  <a:gd name="T4" fmla="*/ 657 w 895"/>
                  <a:gd name="T5" fmla="*/ 122 h 211"/>
                  <a:gd name="T6" fmla="*/ 694 w 895"/>
                  <a:gd name="T7" fmla="*/ 122 h 211"/>
                  <a:gd name="T8" fmla="*/ 694 w 895"/>
                  <a:gd name="T9" fmla="*/ 159 h 211"/>
                  <a:gd name="T10" fmla="*/ 637 w 895"/>
                  <a:gd name="T11" fmla="*/ 103 h 211"/>
                  <a:gd name="T12" fmla="*/ 600 w 895"/>
                  <a:gd name="T13" fmla="*/ 103 h 211"/>
                  <a:gd name="T14" fmla="*/ 600 w 895"/>
                  <a:gd name="T15" fmla="*/ 65 h 211"/>
                  <a:gd name="T16" fmla="*/ 637 w 895"/>
                  <a:gd name="T17" fmla="*/ 65 h 211"/>
                  <a:gd name="T18" fmla="*/ 637 w 895"/>
                  <a:gd name="T19" fmla="*/ 103 h 211"/>
                  <a:gd name="T20" fmla="*/ 581 w 895"/>
                  <a:gd name="T21" fmla="*/ 159 h 211"/>
                  <a:gd name="T22" fmla="*/ 543 w 895"/>
                  <a:gd name="T23" fmla="*/ 159 h 211"/>
                  <a:gd name="T24" fmla="*/ 543 w 895"/>
                  <a:gd name="T25" fmla="*/ 122 h 211"/>
                  <a:gd name="T26" fmla="*/ 581 w 895"/>
                  <a:gd name="T27" fmla="*/ 122 h 211"/>
                  <a:gd name="T28" fmla="*/ 581 w 895"/>
                  <a:gd name="T29" fmla="*/ 159 h 211"/>
                  <a:gd name="T30" fmla="*/ 524 w 895"/>
                  <a:gd name="T31" fmla="*/ 103 h 211"/>
                  <a:gd name="T32" fmla="*/ 485 w 895"/>
                  <a:gd name="T33" fmla="*/ 103 h 211"/>
                  <a:gd name="T34" fmla="*/ 485 w 895"/>
                  <a:gd name="T35" fmla="*/ 65 h 211"/>
                  <a:gd name="T36" fmla="*/ 524 w 895"/>
                  <a:gd name="T37" fmla="*/ 65 h 211"/>
                  <a:gd name="T38" fmla="*/ 524 w 895"/>
                  <a:gd name="T39" fmla="*/ 103 h 211"/>
                  <a:gd name="T40" fmla="*/ 467 w 895"/>
                  <a:gd name="T41" fmla="*/ 159 h 211"/>
                  <a:gd name="T42" fmla="*/ 428 w 895"/>
                  <a:gd name="T43" fmla="*/ 159 h 211"/>
                  <a:gd name="T44" fmla="*/ 428 w 895"/>
                  <a:gd name="T45" fmla="*/ 122 h 211"/>
                  <a:gd name="T46" fmla="*/ 467 w 895"/>
                  <a:gd name="T47" fmla="*/ 122 h 211"/>
                  <a:gd name="T48" fmla="*/ 467 w 895"/>
                  <a:gd name="T49" fmla="*/ 159 h 211"/>
                  <a:gd name="T50" fmla="*/ 410 w 895"/>
                  <a:gd name="T51" fmla="*/ 103 h 211"/>
                  <a:gd name="T52" fmla="*/ 371 w 895"/>
                  <a:gd name="T53" fmla="*/ 103 h 211"/>
                  <a:gd name="T54" fmla="*/ 371 w 895"/>
                  <a:gd name="T55" fmla="*/ 65 h 211"/>
                  <a:gd name="T56" fmla="*/ 410 w 895"/>
                  <a:gd name="T57" fmla="*/ 65 h 211"/>
                  <a:gd name="T58" fmla="*/ 410 w 895"/>
                  <a:gd name="T59" fmla="*/ 103 h 211"/>
                  <a:gd name="T60" fmla="*/ 353 w 895"/>
                  <a:gd name="T61" fmla="*/ 159 h 211"/>
                  <a:gd name="T62" fmla="*/ 315 w 895"/>
                  <a:gd name="T63" fmla="*/ 159 h 211"/>
                  <a:gd name="T64" fmla="*/ 315 w 895"/>
                  <a:gd name="T65" fmla="*/ 122 h 211"/>
                  <a:gd name="T66" fmla="*/ 353 w 895"/>
                  <a:gd name="T67" fmla="*/ 122 h 211"/>
                  <a:gd name="T68" fmla="*/ 353 w 895"/>
                  <a:gd name="T69" fmla="*/ 159 h 211"/>
                  <a:gd name="T70" fmla="*/ 295 w 895"/>
                  <a:gd name="T71" fmla="*/ 103 h 211"/>
                  <a:gd name="T72" fmla="*/ 258 w 895"/>
                  <a:gd name="T73" fmla="*/ 103 h 211"/>
                  <a:gd name="T74" fmla="*/ 258 w 895"/>
                  <a:gd name="T75" fmla="*/ 65 h 211"/>
                  <a:gd name="T76" fmla="*/ 295 w 895"/>
                  <a:gd name="T77" fmla="*/ 65 h 211"/>
                  <a:gd name="T78" fmla="*/ 295 w 895"/>
                  <a:gd name="T79" fmla="*/ 103 h 211"/>
                  <a:gd name="T80" fmla="*/ 238 w 895"/>
                  <a:gd name="T81" fmla="*/ 159 h 211"/>
                  <a:gd name="T82" fmla="*/ 201 w 895"/>
                  <a:gd name="T83" fmla="*/ 159 h 211"/>
                  <a:gd name="T84" fmla="*/ 201 w 895"/>
                  <a:gd name="T85" fmla="*/ 122 h 211"/>
                  <a:gd name="T86" fmla="*/ 238 w 895"/>
                  <a:gd name="T87" fmla="*/ 122 h 211"/>
                  <a:gd name="T88" fmla="*/ 238 w 895"/>
                  <a:gd name="T89" fmla="*/ 159 h 211"/>
                  <a:gd name="T90" fmla="*/ 815 w 895"/>
                  <a:gd name="T91" fmla="*/ 0 h 211"/>
                  <a:gd name="T92" fmla="*/ 80 w 895"/>
                  <a:gd name="T93" fmla="*/ 0 h 211"/>
                  <a:gd name="T94" fmla="*/ 0 w 895"/>
                  <a:gd name="T95" fmla="*/ 211 h 211"/>
                  <a:gd name="T96" fmla="*/ 895 w 895"/>
                  <a:gd name="T97" fmla="*/ 211 h 211"/>
                  <a:gd name="T98" fmla="*/ 815 w 895"/>
                  <a:gd name="T99" fmla="*/ 0 h 21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</a:cxnLst>
                <a:rect l="0" t="0" r="r" b="b"/>
                <a:pathLst>
                  <a:path w="895" h="211">
                    <a:moveTo>
                      <a:pt x="694" y="159"/>
                    </a:moveTo>
                    <a:lnTo>
                      <a:pt x="657" y="159"/>
                    </a:lnTo>
                    <a:lnTo>
                      <a:pt x="657" y="122"/>
                    </a:lnTo>
                    <a:lnTo>
                      <a:pt x="694" y="122"/>
                    </a:lnTo>
                    <a:lnTo>
                      <a:pt x="694" y="159"/>
                    </a:lnTo>
                    <a:close/>
                    <a:moveTo>
                      <a:pt x="637" y="103"/>
                    </a:moveTo>
                    <a:lnTo>
                      <a:pt x="600" y="103"/>
                    </a:lnTo>
                    <a:lnTo>
                      <a:pt x="600" y="65"/>
                    </a:lnTo>
                    <a:lnTo>
                      <a:pt x="637" y="65"/>
                    </a:lnTo>
                    <a:lnTo>
                      <a:pt x="637" y="103"/>
                    </a:lnTo>
                    <a:close/>
                    <a:moveTo>
                      <a:pt x="581" y="159"/>
                    </a:moveTo>
                    <a:lnTo>
                      <a:pt x="543" y="159"/>
                    </a:lnTo>
                    <a:lnTo>
                      <a:pt x="543" y="122"/>
                    </a:lnTo>
                    <a:lnTo>
                      <a:pt x="581" y="122"/>
                    </a:lnTo>
                    <a:lnTo>
                      <a:pt x="581" y="159"/>
                    </a:lnTo>
                    <a:close/>
                    <a:moveTo>
                      <a:pt x="524" y="103"/>
                    </a:moveTo>
                    <a:lnTo>
                      <a:pt x="485" y="103"/>
                    </a:lnTo>
                    <a:lnTo>
                      <a:pt x="485" y="65"/>
                    </a:lnTo>
                    <a:lnTo>
                      <a:pt x="524" y="65"/>
                    </a:lnTo>
                    <a:lnTo>
                      <a:pt x="524" y="103"/>
                    </a:lnTo>
                    <a:close/>
                    <a:moveTo>
                      <a:pt x="467" y="159"/>
                    </a:moveTo>
                    <a:lnTo>
                      <a:pt x="428" y="159"/>
                    </a:lnTo>
                    <a:lnTo>
                      <a:pt x="428" y="122"/>
                    </a:lnTo>
                    <a:lnTo>
                      <a:pt x="467" y="122"/>
                    </a:lnTo>
                    <a:lnTo>
                      <a:pt x="467" y="159"/>
                    </a:lnTo>
                    <a:close/>
                    <a:moveTo>
                      <a:pt x="410" y="103"/>
                    </a:moveTo>
                    <a:lnTo>
                      <a:pt x="371" y="103"/>
                    </a:lnTo>
                    <a:lnTo>
                      <a:pt x="371" y="65"/>
                    </a:lnTo>
                    <a:lnTo>
                      <a:pt x="410" y="65"/>
                    </a:lnTo>
                    <a:lnTo>
                      <a:pt x="410" y="103"/>
                    </a:lnTo>
                    <a:close/>
                    <a:moveTo>
                      <a:pt x="353" y="159"/>
                    </a:moveTo>
                    <a:lnTo>
                      <a:pt x="315" y="159"/>
                    </a:lnTo>
                    <a:lnTo>
                      <a:pt x="315" y="122"/>
                    </a:lnTo>
                    <a:lnTo>
                      <a:pt x="353" y="122"/>
                    </a:lnTo>
                    <a:lnTo>
                      <a:pt x="353" y="159"/>
                    </a:lnTo>
                    <a:close/>
                    <a:moveTo>
                      <a:pt x="295" y="103"/>
                    </a:moveTo>
                    <a:lnTo>
                      <a:pt x="258" y="103"/>
                    </a:lnTo>
                    <a:lnTo>
                      <a:pt x="258" y="65"/>
                    </a:lnTo>
                    <a:lnTo>
                      <a:pt x="295" y="65"/>
                    </a:lnTo>
                    <a:lnTo>
                      <a:pt x="295" y="103"/>
                    </a:lnTo>
                    <a:close/>
                    <a:moveTo>
                      <a:pt x="238" y="159"/>
                    </a:moveTo>
                    <a:lnTo>
                      <a:pt x="201" y="159"/>
                    </a:lnTo>
                    <a:lnTo>
                      <a:pt x="201" y="122"/>
                    </a:lnTo>
                    <a:lnTo>
                      <a:pt x="238" y="122"/>
                    </a:lnTo>
                    <a:lnTo>
                      <a:pt x="238" y="159"/>
                    </a:lnTo>
                    <a:close/>
                    <a:moveTo>
                      <a:pt x="815" y="0"/>
                    </a:moveTo>
                    <a:lnTo>
                      <a:pt x="80" y="0"/>
                    </a:lnTo>
                    <a:lnTo>
                      <a:pt x="0" y="211"/>
                    </a:lnTo>
                    <a:lnTo>
                      <a:pt x="895" y="211"/>
                    </a:lnTo>
                    <a:lnTo>
                      <a:pt x="8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61" name="Freeform 260">
                <a:extLst>
                  <a:ext uri="{FF2B5EF4-FFF2-40B4-BE49-F238E27FC236}">
                    <a16:creationId xmlns:a16="http://schemas.microsoft.com/office/drawing/2014/main" id="{00000000-0008-0000-0000-000005010000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4800" y="1001713"/>
                <a:ext cx="287338" cy="57150"/>
              </a:xfrm>
              <a:custGeom>
                <a:avLst/>
                <a:gdLst>
                  <a:gd name="T0" fmla="*/ 572 w 903"/>
                  <a:gd name="T1" fmla="*/ 78 h 180"/>
                  <a:gd name="T2" fmla="*/ 569 w 903"/>
                  <a:gd name="T3" fmla="*/ 84 h 180"/>
                  <a:gd name="T4" fmla="*/ 565 w 903"/>
                  <a:gd name="T5" fmla="*/ 88 h 180"/>
                  <a:gd name="T6" fmla="*/ 560 w 903"/>
                  <a:gd name="T7" fmla="*/ 90 h 180"/>
                  <a:gd name="T8" fmla="*/ 554 w 903"/>
                  <a:gd name="T9" fmla="*/ 90 h 180"/>
                  <a:gd name="T10" fmla="*/ 548 w 903"/>
                  <a:gd name="T11" fmla="*/ 88 h 180"/>
                  <a:gd name="T12" fmla="*/ 545 w 903"/>
                  <a:gd name="T13" fmla="*/ 84 h 180"/>
                  <a:gd name="T14" fmla="*/ 543 w 903"/>
                  <a:gd name="T15" fmla="*/ 78 h 180"/>
                  <a:gd name="T16" fmla="*/ 542 w 903"/>
                  <a:gd name="T17" fmla="*/ 60 h 180"/>
                  <a:gd name="T18" fmla="*/ 331 w 903"/>
                  <a:gd name="T19" fmla="*/ 75 h 180"/>
                  <a:gd name="T20" fmla="*/ 330 w 903"/>
                  <a:gd name="T21" fmla="*/ 80 h 180"/>
                  <a:gd name="T22" fmla="*/ 327 w 903"/>
                  <a:gd name="T23" fmla="*/ 86 h 180"/>
                  <a:gd name="T24" fmla="*/ 322 w 903"/>
                  <a:gd name="T25" fmla="*/ 89 h 180"/>
                  <a:gd name="T26" fmla="*/ 316 w 903"/>
                  <a:gd name="T27" fmla="*/ 90 h 180"/>
                  <a:gd name="T28" fmla="*/ 310 w 903"/>
                  <a:gd name="T29" fmla="*/ 89 h 180"/>
                  <a:gd name="T30" fmla="*/ 306 w 903"/>
                  <a:gd name="T31" fmla="*/ 86 h 180"/>
                  <a:gd name="T32" fmla="*/ 302 w 903"/>
                  <a:gd name="T33" fmla="*/ 80 h 180"/>
                  <a:gd name="T34" fmla="*/ 301 w 903"/>
                  <a:gd name="T35" fmla="*/ 75 h 180"/>
                  <a:gd name="T36" fmla="*/ 301 w 903"/>
                  <a:gd name="T37" fmla="*/ 42 h 180"/>
                  <a:gd name="T38" fmla="*/ 304 w 903"/>
                  <a:gd name="T39" fmla="*/ 36 h 180"/>
                  <a:gd name="T40" fmla="*/ 308 w 903"/>
                  <a:gd name="T41" fmla="*/ 32 h 180"/>
                  <a:gd name="T42" fmla="*/ 313 w 903"/>
                  <a:gd name="T43" fmla="*/ 30 h 180"/>
                  <a:gd name="T44" fmla="*/ 557 w 903"/>
                  <a:gd name="T45" fmla="*/ 30 h 180"/>
                  <a:gd name="T46" fmla="*/ 563 w 903"/>
                  <a:gd name="T47" fmla="*/ 31 h 180"/>
                  <a:gd name="T48" fmla="*/ 567 w 903"/>
                  <a:gd name="T49" fmla="*/ 34 h 180"/>
                  <a:gd name="T50" fmla="*/ 571 w 903"/>
                  <a:gd name="T51" fmla="*/ 39 h 180"/>
                  <a:gd name="T52" fmla="*/ 572 w 903"/>
                  <a:gd name="T53" fmla="*/ 45 h 180"/>
                  <a:gd name="T54" fmla="*/ 0 w 903"/>
                  <a:gd name="T55" fmla="*/ 0 h 180"/>
                  <a:gd name="T56" fmla="*/ 0 w 903"/>
                  <a:gd name="T57" fmla="*/ 168 h 180"/>
                  <a:gd name="T58" fmla="*/ 2 w 903"/>
                  <a:gd name="T59" fmla="*/ 174 h 180"/>
                  <a:gd name="T60" fmla="*/ 6 w 903"/>
                  <a:gd name="T61" fmla="*/ 178 h 180"/>
                  <a:gd name="T62" fmla="*/ 12 w 903"/>
                  <a:gd name="T63" fmla="*/ 180 h 180"/>
                  <a:gd name="T64" fmla="*/ 888 w 903"/>
                  <a:gd name="T65" fmla="*/ 180 h 180"/>
                  <a:gd name="T66" fmla="*/ 894 w 903"/>
                  <a:gd name="T67" fmla="*/ 179 h 180"/>
                  <a:gd name="T68" fmla="*/ 899 w 903"/>
                  <a:gd name="T69" fmla="*/ 176 h 180"/>
                  <a:gd name="T70" fmla="*/ 902 w 903"/>
                  <a:gd name="T71" fmla="*/ 172 h 180"/>
                  <a:gd name="T72" fmla="*/ 903 w 903"/>
                  <a:gd name="T73" fmla="*/ 165 h 180"/>
                  <a:gd name="T74" fmla="*/ 0 w 903"/>
                  <a:gd name="T75" fmla="*/ 0 h 18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903" h="180">
                    <a:moveTo>
                      <a:pt x="572" y="75"/>
                    </a:moveTo>
                    <a:lnTo>
                      <a:pt x="572" y="78"/>
                    </a:lnTo>
                    <a:lnTo>
                      <a:pt x="571" y="80"/>
                    </a:lnTo>
                    <a:lnTo>
                      <a:pt x="569" y="84"/>
                    </a:lnTo>
                    <a:lnTo>
                      <a:pt x="567" y="86"/>
                    </a:lnTo>
                    <a:lnTo>
                      <a:pt x="565" y="88"/>
                    </a:lnTo>
                    <a:lnTo>
                      <a:pt x="563" y="89"/>
                    </a:lnTo>
                    <a:lnTo>
                      <a:pt x="560" y="90"/>
                    </a:lnTo>
                    <a:lnTo>
                      <a:pt x="557" y="90"/>
                    </a:lnTo>
                    <a:lnTo>
                      <a:pt x="554" y="90"/>
                    </a:lnTo>
                    <a:lnTo>
                      <a:pt x="551" y="89"/>
                    </a:lnTo>
                    <a:lnTo>
                      <a:pt x="548" y="88"/>
                    </a:lnTo>
                    <a:lnTo>
                      <a:pt x="546" y="86"/>
                    </a:lnTo>
                    <a:lnTo>
                      <a:pt x="545" y="84"/>
                    </a:lnTo>
                    <a:lnTo>
                      <a:pt x="543" y="80"/>
                    </a:lnTo>
                    <a:lnTo>
                      <a:pt x="543" y="78"/>
                    </a:lnTo>
                    <a:lnTo>
                      <a:pt x="542" y="75"/>
                    </a:lnTo>
                    <a:lnTo>
                      <a:pt x="542" y="60"/>
                    </a:lnTo>
                    <a:lnTo>
                      <a:pt x="331" y="60"/>
                    </a:lnTo>
                    <a:lnTo>
                      <a:pt x="331" y="75"/>
                    </a:lnTo>
                    <a:lnTo>
                      <a:pt x="331" y="78"/>
                    </a:lnTo>
                    <a:lnTo>
                      <a:pt x="330" y="80"/>
                    </a:lnTo>
                    <a:lnTo>
                      <a:pt x="328" y="84"/>
                    </a:lnTo>
                    <a:lnTo>
                      <a:pt x="327" y="86"/>
                    </a:lnTo>
                    <a:lnTo>
                      <a:pt x="325" y="88"/>
                    </a:lnTo>
                    <a:lnTo>
                      <a:pt x="322" y="89"/>
                    </a:lnTo>
                    <a:lnTo>
                      <a:pt x="320" y="90"/>
                    </a:lnTo>
                    <a:lnTo>
                      <a:pt x="316" y="90"/>
                    </a:lnTo>
                    <a:lnTo>
                      <a:pt x="313" y="90"/>
                    </a:lnTo>
                    <a:lnTo>
                      <a:pt x="310" y="89"/>
                    </a:lnTo>
                    <a:lnTo>
                      <a:pt x="308" y="88"/>
                    </a:lnTo>
                    <a:lnTo>
                      <a:pt x="306" y="86"/>
                    </a:lnTo>
                    <a:lnTo>
                      <a:pt x="304" y="84"/>
                    </a:lnTo>
                    <a:lnTo>
                      <a:pt x="302" y="80"/>
                    </a:lnTo>
                    <a:lnTo>
                      <a:pt x="301" y="78"/>
                    </a:lnTo>
                    <a:lnTo>
                      <a:pt x="301" y="75"/>
                    </a:lnTo>
                    <a:lnTo>
                      <a:pt x="301" y="45"/>
                    </a:lnTo>
                    <a:lnTo>
                      <a:pt x="301" y="42"/>
                    </a:lnTo>
                    <a:lnTo>
                      <a:pt x="302" y="39"/>
                    </a:lnTo>
                    <a:lnTo>
                      <a:pt x="304" y="36"/>
                    </a:lnTo>
                    <a:lnTo>
                      <a:pt x="306" y="34"/>
                    </a:lnTo>
                    <a:lnTo>
                      <a:pt x="308" y="32"/>
                    </a:lnTo>
                    <a:lnTo>
                      <a:pt x="310" y="31"/>
                    </a:lnTo>
                    <a:lnTo>
                      <a:pt x="313" y="30"/>
                    </a:lnTo>
                    <a:lnTo>
                      <a:pt x="316" y="30"/>
                    </a:lnTo>
                    <a:lnTo>
                      <a:pt x="557" y="30"/>
                    </a:lnTo>
                    <a:lnTo>
                      <a:pt x="560" y="30"/>
                    </a:lnTo>
                    <a:lnTo>
                      <a:pt x="563" y="31"/>
                    </a:lnTo>
                    <a:lnTo>
                      <a:pt x="565" y="32"/>
                    </a:lnTo>
                    <a:lnTo>
                      <a:pt x="567" y="34"/>
                    </a:lnTo>
                    <a:lnTo>
                      <a:pt x="569" y="36"/>
                    </a:lnTo>
                    <a:lnTo>
                      <a:pt x="571" y="39"/>
                    </a:lnTo>
                    <a:lnTo>
                      <a:pt x="572" y="42"/>
                    </a:lnTo>
                    <a:lnTo>
                      <a:pt x="572" y="45"/>
                    </a:lnTo>
                    <a:lnTo>
                      <a:pt x="572" y="75"/>
                    </a:lnTo>
                    <a:close/>
                    <a:moveTo>
                      <a:pt x="0" y="0"/>
                    </a:moveTo>
                    <a:lnTo>
                      <a:pt x="0" y="165"/>
                    </a:lnTo>
                    <a:lnTo>
                      <a:pt x="0" y="168"/>
                    </a:lnTo>
                    <a:lnTo>
                      <a:pt x="1" y="172"/>
                    </a:lnTo>
                    <a:lnTo>
                      <a:pt x="2" y="174"/>
                    </a:lnTo>
                    <a:lnTo>
                      <a:pt x="4" y="176"/>
                    </a:lnTo>
                    <a:lnTo>
                      <a:pt x="6" y="178"/>
                    </a:lnTo>
                    <a:lnTo>
                      <a:pt x="10" y="179"/>
                    </a:lnTo>
                    <a:lnTo>
                      <a:pt x="12" y="180"/>
                    </a:lnTo>
                    <a:lnTo>
                      <a:pt x="15" y="180"/>
                    </a:lnTo>
                    <a:lnTo>
                      <a:pt x="888" y="180"/>
                    </a:lnTo>
                    <a:lnTo>
                      <a:pt x="891" y="180"/>
                    </a:lnTo>
                    <a:lnTo>
                      <a:pt x="894" y="179"/>
                    </a:lnTo>
                    <a:lnTo>
                      <a:pt x="897" y="178"/>
                    </a:lnTo>
                    <a:lnTo>
                      <a:pt x="899" y="176"/>
                    </a:lnTo>
                    <a:lnTo>
                      <a:pt x="901" y="174"/>
                    </a:lnTo>
                    <a:lnTo>
                      <a:pt x="902" y="172"/>
                    </a:lnTo>
                    <a:lnTo>
                      <a:pt x="903" y="168"/>
                    </a:lnTo>
                    <a:lnTo>
                      <a:pt x="903" y="165"/>
                    </a:lnTo>
                    <a:lnTo>
                      <a:pt x="903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62" name="Freeform 261">
                <a:extLst>
                  <a:ext uri="{FF2B5EF4-FFF2-40B4-BE49-F238E27FC236}">
                    <a16:creationId xmlns:a16="http://schemas.microsoft.com/office/drawing/2014/main" id="{00000000-0008-0000-0000-000006010000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33375" y="771525"/>
                <a:ext cx="230188" cy="142875"/>
              </a:xfrm>
              <a:custGeom>
                <a:avLst/>
                <a:gdLst>
                  <a:gd name="T0" fmla="*/ 448 w 723"/>
                  <a:gd name="T1" fmla="*/ 361 h 452"/>
                  <a:gd name="T2" fmla="*/ 441 w 723"/>
                  <a:gd name="T3" fmla="*/ 357 h 452"/>
                  <a:gd name="T4" fmla="*/ 438 w 723"/>
                  <a:gd name="T5" fmla="*/ 350 h 452"/>
                  <a:gd name="T6" fmla="*/ 438 w 723"/>
                  <a:gd name="T7" fmla="*/ 340 h 452"/>
                  <a:gd name="T8" fmla="*/ 443 w 723"/>
                  <a:gd name="T9" fmla="*/ 334 h 452"/>
                  <a:gd name="T10" fmla="*/ 452 w 723"/>
                  <a:gd name="T11" fmla="*/ 331 h 452"/>
                  <a:gd name="T12" fmla="*/ 608 w 723"/>
                  <a:gd name="T13" fmla="*/ 333 h 452"/>
                  <a:gd name="T14" fmla="*/ 615 w 723"/>
                  <a:gd name="T15" fmla="*/ 338 h 452"/>
                  <a:gd name="T16" fmla="*/ 618 w 723"/>
                  <a:gd name="T17" fmla="*/ 346 h 452"/>
                  <a:gd name="T18" fmla="*/ 615 w 723"/>
                  <a:gd name="T19" fmla="*/ 355 h 452"/>
                  <a:gd name="T20" fmla="*/ 608 w 723"/>
                  <a:gd name="T21" fmla="*/ 360 h 452"/>
                  <a:gd name="T22" fmla="*/ 331 w 723"/>
                  <a:gd name="T23" fmla="*/ 407 h 452"/>
                  <a:gd name="T24" fmla="*/ 329 w 723"/>
                  <a:gd name="T25" fmla="*/ 415 h 452"/>
                  <a:gd name="T26" fmla="*/ 322 w 723"/>
                  <a:gd name="T27" fmla="*/ 420 h 452"/>
                  <a:gd name="T28" fmla="*/ 105 w 723"/>
                  <a:gd name="T29" fmla="*/ 422 h 452"/>
                  <a:gd name="T30" fmla="*/ 98 w 723"/>
                  <a:gd name="T31" fmla="*/ 419 h 452"/>
                  <a:gd name="T32" fmla="*/ 92 w 723"/>
                  <a:gd name="T33" fmla="*/ 412 h 452"/>
                  <a:gd name="T34" fmla="*/ 90 w 723"/>
                  <a:gd name="T35" fmla="*/ 286 h 452"/>
                  <a:gd name="T36" fmla="*/ 93 w 723"/>
                  <a:gd name="T37" fmla="*/ 278 h 452"/>
                  <a:gd name="T38" fmla="*/ 100 w 723"/>
                  <a:gd name="T39" fmla="*/ 272 h 452"/>
                  <a:gd name="T40" fmla="*/ 316 w 723"/>
                  <a:gd name="T41" fmla="*/ 271 h 452"/>
                  <a:gd name="T42" fmla="*/ 325 w 723"/>
                  <a:gd name="T43" fmla="*/ 274 h 452"/>
                  <a:gd name="T44" fmla="*/ 330 w 723"/>
                  <a:gd name="T45" fmla="*/ 280 h 452"/>
                  <a:gd name="T46" fmla="*/ 331 w 723"/>
                  <a:gd name="T47" fmla="*/ 407 h 452"/>
                  <a:gd name="T48" fmla="*/ 722 w 723"/>
                  <a:gd name="T49" fmla="*/ 220 h 452"/>
                  <a:gd name="T50" fmla="*/ 717 w 723"/>
                  <a:gd name="T51" fmla="*/ 213 h 452"/>
                  <a:gd name="T52" fmla="*/ 708 w 723"/>
                  <a:gd name="T53" fmla="*/ 211 h 452"/>
                  <a:gd name="T54" fmla="*/ 678 w 723"/>
                  <a:gd name="T55" fmla="*/ 150 h 452"/>
                  <a:gd name="T56" fmla="*/ 703 w 723"/>
                  <a:gd name="T57" fmla="*/ 143 h 452"/>
                  <a:gd name="T58" fmla="*/ 720 w 723"/>
                  <a:gd name="T59" fmla="*/ 123 h 452"/>
                  <a:gd name="T60" fmla="*/ 723 w 723"/>
                  <a:gd name="T61" fmla="*/ 45 h 452"/>
                  <a:gd name="T62" fmla="*/ 715 w 723"/>
                  <a:gd name="T63" fmla="*/ 20 h 452"/>
                  <a:gd name="T64" fmla="*/ 695 w 723"/>
                  <a:gd name="T65" fmla="*/ 3 h 452"/>
                  <a:gd name="T66" fmla="*/ 497 w 723"/>
                  <a:gd name="T67" fmla="*/ 0 h 452"/>
                  <a:gd name="T68" fmla="*/ 472 w 723"/>
                  <a:gd name="T69" fmla="*/ 8 h 452"/>
                  <a:gd name="T70" fmla="*/ 456 w 723"/>
                  <a:gd name="T71" fmla="*/ 28 h 452"/>
                  <a:gd name="T72" fmla="*/ 452 w 723"/>
                  <a:gd name="T73" fmla="*/ 105 h 452"/>
                  <a:gd name="T74" fmla="*/ 460 w 723"/>
                  <a:gd name="T75" fmla="*/ 131 h 452"/>
                  <a:gd name="T76" fmla="*/ 479 w 723"/>
                  <a:gd name="T77" fmla="*/ 147 h 452"/>
                  <a:gd name="T78" fmla="*/ 573 w 723"/>
                  <a:gd name="T79" fmla="*/ 150 h 452"/>
                  <a:gd name="T80" fmla="*/ 301 w 723"/>
                  <a:gd name="T81" fmla="*/ 75 h 452"/>
                  <a:gd name="T82" fmla="*/ 297 w 723"/>
                  <a:gd name="T83" fmla="*/ 65 h 452"/>
                  <a:gd name="T84" fmla="*/ 288 w 723"/>
                  <a:gd name="T85" fmla="*/ 60 h 452"/>
                  <a:gd name="T86" fmla="*/ 130 w 723"/>
                  <a:gd name="T87" fmla="*/ 121 h 452"/>
                  <a:gd name="T88" fmla="*/ 121 w 723"/>
                  <a:gd name="T89" fmla="*/ 131 h 452"/>
                  <a:gd name="T90" fmla="*/ 15 w 723"/>
                  <a:gd name="T91" fmla="*/ 211 h 452"/>
                  <a:gd name="T92" fmla="*/ 7 w 723"/>
                  <a:gd name="T93" fmla="*/ 213 h 452"/>
                  <a:gd name="T94" fmla="*/ 1 w 723"/>
                  <a:gd name="T95" fmla="*/ 220 h 452"/>
                  <a:gd name="T96" fmla="*/ 0 w 723"/>
                  <a:gd name="T97" fmla="*/ 452 h 45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</a:cxnLst>
                <a:rect l="0" t="0" r="r" b="b"/>
                <a:pathLst>
                  <a:path w="723" h="452">
                    <a:moveTo>
                      <a:pt x="603" y="361"/>
                    </a:moveTo>
                    <a:lnTo>
                      <a:pt x="452" y="361"/>
                    </a:lnTo>
                    <a:lnTo>
                      <a:pt x="448" y="361"/>
                    </a:lnTo>
                    <a:lnTo>
                      <a:pt x="446" y="360"/>
                    </a:lnTo>
                    <a:lnTo>
                      <a:pt x="443" y="359"/>
                    </a:lnTo>
                    <a:lnTo>
                      <a:pt x="441" y="357"/>
                    </a:lnTo>
                    <a:lnTo>
                      <a:pt x="440" y="355"/>
                    </a:lnTo>
                    <a:lnTo>
                      <a:pt x="438" y="352"/>
                    </a:lnTo>
                    <a:lnTo>
                      <a:pt x="438" y="350"/>
                    </a:lnTo>
                    <a:lnTo>
                      <a:pt x="437" y="346"/>
                    </a:lnTo>
                    <a:lnTo>
                      <a:pt x="438" y="343"/>
                    </a:lnTo>
                    <a:lnTo>
                      <a:pt x="438" y="340"/>
                    </a:lnTo>
                    <a:lnTo>
                      <a:pt x="440" y="338"/>
                    </a:lnTo>
                    <a:lnTo>
                      <a:pt x="441" y="336"/>
                    </a:lnTo>
                    <a:lnTo>
                      <a:pt x="443" y="334"/>
                    </a:lnTo>
                    <a:lnTo>
                      <a:pt x="446" y="333"/>
                    </a:lnTo>
                    <a:lnTo>
                      <a:pt x="448" y="331"/>
                    </a:lnTo>
                    <a:lnTo>
                      <a:pt x="452" y="331"/>
                    </a:lnTo>
                    <a:lnTo>
                      <a:pt x="603" y="331"/>
                    </a:lnTo>
                    <a:lnTo>
                      <a:pt x="605" y="331"/>
                    </a:lnTo>
                    <a:lnTo>
                      <a:pt x="608" y="333"/>
                    </a:lnTo>
                    <a:lnTo>
                      <a:pt x="610" y="334"/>
                    </a:lnTo>
                    <a:lnTo>
                      <a:pt x="614" y="336"/>
                    </a:lnTo>
                    <a:lnTo>
                      <a:pt x="615" y="338"/>
                    </a:lnTo>
                    <a:lnTo>
                      <a:pt x="617" y="340"/>
                    </a:lnTo>
                    <a:lnTo>
                      <a:pt x="617" y="343"/>
                    </a:lnTo>
                    <a:lnTo>
                      <a:pt x="618" y="346"/>
                    </a:lnTo>
                    <a:lnTo>
                      <a:pt x="617" y="350"/>
                    </a:lnTo>
                    <a:lnTo>
                      <a:pt x="617" y="352"/>
                    </a:lnTo>
                    <a:lnTo>
                      <a:pt x="615" y="355"/>
                    </a:lnTo>
                    <a:lnTo>
                      <a:pt x="614" y="357"/>
                    </a:lnTo>
                    <a:lnTo>
                      <a:pt x="610" y="359"/>
                    </a:lnTo>
                    <a:lnTo>
                      <a:pt x="608" y="360"/>
                    </a:lnTo>
                    <a:lnTo>
                      <a:pt x="605" y="361"/>
                    </a:lnTo>
                    <a:lnTo>
                      <a:pt x="603" y="361"/>
                    </a:lnTo>
                    <a:close/>
                    <a:moveTo>
                      <a:pt x="331" y="407"/>
                    </a:moveTo>
                    <a:lnTo>
                      <a:pt x="331" y="410"/>
                    </a:lnTo>
                    <a:lnTo>
                      <a:pt x="330" y="412"/>
                    </a:lnTo>
                    <a:lnTo>
                      <a:pt x="329" y="415"/>
                    </a:lnTo>
                    <a:lnTo>
                      <a:pt x="327" y="417"/>
                    </a:lnTo>
                    <a:lnTo>
                      <a:pt x="325" y="419"/>
                    </a:lnTo>
                    <a:lnTo>
                      <a:pt x="322" y="420"/>
                    </a:lnTo>
                    <a:lnTo>
                      <a:pt x="320" y="422"/>
                    </a:lnTo>
                    <a:lnTo>
                      <a:pt x="316" y="422"/>
                    </a:lnTo>
                    <a:lnTo>
                      <a:pt x="105" y="422"/>
                    </a:lnTo>
                    <a:lnTo>
                      <a:pt x="103" y="422"/>
                    </a:lnTo>
                    <a:lnTo>
                      <a:pt x="100" y="420"/>
                    </a:lnTo>
                    <a:lnTo>
                      <a:pt x="98" y="419"/>
                    </a:lnTo>
                    <a:lnTo>
                      <a:pt x="96" y="417"/>
                    </a:lnTo>
                    <a:lnTo>
                      <a:pt x="93" y="415"/>
                    </a:lnTo>
                    <a:lnTo>
                      <a:pt x="92" y="412"/>
                    </a:lnTo>
                    <a:lnTo>
                      <a:pt x="91" y="410"/>
                    </a:lnTo>
                    <a:lnTo>
                      <a:pt x="90" y="407"/>
                    </a:lnTo>
                    <a:lnTo>
                      <a:pt x="90" y="286"/>
                    </a:lnTo>
                    <a:lnTo>
                      <a:pt x="91" y="283"/>
                    </a:lnTo>
                    <a:lnTo>
                      <a:pt x="92" y="280"/>
                    </a:lnTo>
                    <a:lnTo>
                      <a:pt x="93" y="278"/>
                    </a:lnTo>
                    <a:lnTo>
                      <a:pt x="96" y="276"/>
                    </a:lnTo>
                    <a:lnTo>
                      <a:pt x="98" y="274"/>
                    </a:lnTo>
                    <a:lnTo>
                      <a:pt x="100" y="272"/>
                    </a:lnTo>
                    <a:lnTo>
                      <a:pt x="103" y="271"/>
                    </a:lnTo>
                    <a:lnTo>
                      <a:pt x="105" y="271"/>
                    </a:lnTo>
                    <a:lnTo>
                      <a:pt x="316" y="271"/>
                    </a:lnTo>
                    <a:lnTo>
                      <a:pt x="320" y="271"/>
                    </a:lnTo>
                    <a:lnTo>
                      <a:pt x="322" y="272"/>
                    </a:lnTo>
                    <a:lnTo>
                      <a:pt x="325" y="274"/>
                    </a:lnTo>
                    <a:lnTo>
                      <a:pt x="327" y="276"/>
                    </a:lnTo>
                    <a:lnTo>
                      <a:pt x="329" y="278"/>
                    </a:lnTo>
                    <a:lnTo>
                      <a:pt x="330" y="280"/>
                    </a:lnTo>
                    <a:lnTo>
                      <a:pt x="331" y="283"/>
                    </a:lnTo>
                    <a:lnTo>
                      <a:pt x="331" y="286"/>
                    </a:lnTo>
                    <a:lnTo>
                      <a:pt x="331" y="407"/>
                    </a:lnTo>
                    <a:close/>
                    <a:moveTo>
                      <a:pt x="723" y="226"/>
                    </a:moveTo>
                    <a:lnTo>
                      <a:pt x="723" y="223"/>
                    </a:lnTo>
                    <a:lnTo>
                      <a:pt x="722" y="220"/>
                    </a:lnTo>
                    <a:lnTo>
                      <a:pt x="721" y="218"/>
                    </a:lnTo>
                    <a:lnTo>
                      <a:pt x="719" y="216"/>
                    </a:lnTo>
                    <a:lnTo>
                      <a:pt x="717" y="213"/>
                    </a:lnTo>
                    <a:lnTo>
                      <a:pt x="713" y="212"/>
                    </a:lnTo>
                    <a:lnTo>
                      <a:pt x="711" y="211"/>
                    </a:lnTo>
                    <a:lnTo>
                      <a:pt x="708" y="211"/>
                    </a:lnTo>
                    <a:lnTo>
                      <a:pt x="603" y="211"/>
                    </a:lnTo>
                    <a:lnTo>
                      <a:pt x="603" y="150"/>
                    </a:lnTo>
                    <a:lnTo>
                      <a:pt x="678" y="150"/>
                    </a:lnTo>
                    <a:lnTo>
                      <a:pt x="686" y="149"/>
                    </a:lnTo>
                    <a:lnTo>
                      <a:pt x="695" y="147"/>
                    </a:lnTo>
                    <a:lnTo>
                      <a:pt x="703" y="143"/>
                    </a:lnTo>
                    <a:lnTo>
                      <a:pt x="710" y="137"/>
                    </a:lnTo>
                    <a:lnTo>
                      <a:pt x="715" y="131"/>
                    </a:lnTo>
                    <a:lnTo>
                      <a:pt x="720" y="123"/>
                    </a:lnTo>
                    <a:lnTo>
                      <a:pt x="722" y="115"/>
                    </a:lnTo>
                    <a:lnTo>
                      <a:pt x="723" y="105"/>
                    </a:lnTo>
                    <a:lnTo>
                      <a:pt x="723" y="45"/>
                    </a:lnTo>
                    <a:lnTo>
                      <a:pt x="722" y="36"/>
                    </a:lnTo>
                    <a:lnTo>
                      <a:pt x="720" y="28"/>
                    </a:lnTo>
                    <a:lnTo>
                      <a:pt x="715" y="20"/>
                    </a:lnTo>
                    <a:lnTo>
                      <a:pt x="710" y="13"/>
                    </a:lnTo>
                    <a:lnTo>
                      <a:pt x="703" y="8"/>
                    </a:lnTo>
                    <a:lnTo>
                      <a:pt x="695" y="3"/>
                    </a:lnTo>
                    <a:lnTo>
                      <a:pt x="686" y="1"/>
                    </a:lnTo>
                    <a:lnTo>
                      <a:pt x="678" y="0"/>
                    </a:lnTo>
                    <a:lnTo>
                      <a:pt x="497" y="0"/>
                    </a:lnTo>
                    <a:lnTo>
                      <a:pt x="488" y="1"/>
                    </a:lnTo>
                    <a:lnTo>
                      <a:pt x="479" y="3"/>
                    </a:lnTo>
                    <a:lnTo>
                      <a:pt x="472" y="8"/>
                    </a:lnTo>
                    <a:lnTo>
                      <a:pt x="466" y="13"/>
                    </a:lnTo>
                    <a:lnTo>
                      <a:pt x="460" y="20"/>
                    </a:lnTo>
                    <a:lnTo>
                      <a:pt x="456" y="28"/>
                    </a:lnTo>
                    <a:lnTo>
                      <a:pt x="453" y="36"/>
                    </a:lnTo>
                    <a:lnTo>
                      <a:pt x="452" y="45"/>
                    </a:lnTo>
                    <a:lnTo>
                      <a:pt x="452" y="105"/>
                    </a:lnTo>
                    <a:lnTo>
                      <a:pt x="453" y="115"/>
                    </a:lnTo>
                    <a:lnTo>
                      <a:pt x="456" y="123"/>
                    </a:lnTo>
                    <a:lnTo>
                      <a:pt x="460" y="131"/>
                    </a:lnTo>
                    <a:lnTo>
                      <a:pt x="466" y="137"/>
                    </a:lnTo>
                    <a:lnTo>
                      <a:pt x="472" y="143"/>
                    </a:lnTo>
                    <a:lnTo>
                      <a:pt x="479" y="147"/>
                    </a:lnTo>
                    <a:lnTo>
                      <a:pt x="488" y="150"/>
                    </a:lnTo>
                    <a:lnTo>
                      <a:pt x="497" y="150"/>
                    </a:lnTo>
                    <a:lnTo>
                      <a:pt x="573" y="150"/>
                    </a:lnTo>
                    <a:lnTo>
                      <a:pt x="573" y="211"/>
                    </a:lnTo>
                    <a:lnTo>
                      <a:pt x="301" y="211"/>
                    </a:lnTo>
                    <a:lnTo>
                      <a:pt x="301" y="75"/>
                    </a:lnTo>
                    <a:lnTo>
                      <a:pt x="301" y="72"/>
                    </a:lnTo>
                    <a:lnTo>
                      <a:pt x="299" y="69"/>
                    </a:lnTo>
                    <a:lnTo>
                      <a:pt x="297" y="65"/>
                    </a:lnTo>
                    <a:lnTo>
                      <a:pt x="295" y="63"/>
                    </a:lnTo>
                    <a:lnTo>
                      <a:pt x="292" y="61"/>
                    </a:lnTo>
                    <a:lnTo>
                      <a:pt x="288" y="60"/>
                    </a:lnTo>
                    <a:lnTo>
                      <a:pt x="284" y="60"/>
                    </a:lnTo>
                    <a:lnTo>
                      <a:pt x="281" y="61"/>
                    </a:lnTo>
                    <a:lnTo>
                      <a:pt x="130" y="121"/>
                    </a:lnTo>
                    <a:lnTo>
                      <a:pt x="127" y="123"/>
                    </a:lnTo>
                    <a:lnTo>
                      <a:pt x="123" y="128"/>
                    </a:lnTo>
                    <a:lnTo>
                      <a:pt x="121" y="131"/>
                    </a:lnTo>
                    <a:lnTo>
                      <a:pt x="121" y="135"/>
                    </a:lnTo>
                    <a:lnTo>
                      <a:pt x="121" y="211"/>
                    </a:lnTo>
                    <a:lnTo>
                      <a:pt x="15" y="211"/>
                    </a:lnTo>
                    <a:lnTo>
                      <a:pt x="12" y="211"/>
                    </a:lnTo>
                    <a:lnTo>
                      <a:pt x="10" y="212"/>
                    </a:lnTo>
                    <a:lnTo>
                      <a:pt x="7" y="213"/>
                    </a:lnTo>
                    <a:lnTo>
                      <a:pt x="4" y="216"/>
                    </a:lnTo>
                    <a:lnTo>
                      <a:pt x="3" y="218"/>
                    </a:lnTo>
                    <a:lnTo>
                      <a:pt x="1" y="220"/>
                    </a:lnTo>
                    <a:lnTo>
                      <a:pt x="1" y="223"/>
                    </a:lnTo>
                    <a:lnTo>
                      <a:pt x="0" y="226"/>
                    </a:lnTo>
                    <a:lnTo>
                      <a:pt x="0" y="452"/>
                    </a:lnTo>
                    <a:lnTo>
                      <a:pt x="723" y="452"/>
                    </a:lnTo>
                    <a:lnTo>
                      <a:pt x="723" y="22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255" name="Group 254">
            <a:extLst>
              <a:ext uri="{FF2B5EF4-FFF2-40B4-BE49-F238E27FC236}">
                <a16:creationId xmlns:a16="http://schemas.microsoft.com/office/drawing/2014/main" id="{00000000-0008-0000-0000-0000FF000000}"/>
              </a:ext>
            </a:extLst>
          </xdr:cNvPr>
          <xdr:cNvGrpSpPr/>
        </xdr:nvGrpSpPr>
        <xdr:grpSpPr>
          <a:xfrm>
            <a:off x="7206084" y="14304091"/>
            <a:ext cx="662668" cy="793296"/>
            <a:chOff x="7200800" y="7654280"/>
            <a:chExt cx="657225" cy="793296"/>
          </a:xfrm>
        </xdr:grpSpPr>
        <xdr:sp macro="" textlink="">
          <xdr:nvSpPr>
            <xdr:cNvPr id="256" name="Oval 255">
              <a:extLst>
                <a:ext uri="{FF2B5EF4-FFF2-40B4-BE49-F238E27FC236}">
                  <a16:creationId xmlns:a16="http://schemas.microsoft.com/office/drawing/2014/main" id="{00000000-0008-0000-0000-000000010000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/>
          </xdr:nvSpPr>
          <xdr:spPr>
            <a:xfrm>
              <a:off x="7200800" y="7800778"/>
              <a:ext cx="657225" cy="571695"/>
            </a:xfrm>
            <a:prstGeom prst="ellipse">
              <a:avLst/>
            </a:prstGeom>
            <a:solidFill>
              <a:srgbClr val="40404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257" name="Rectangle 256">
              <a:extLst>
                <a:ext uri="{FF2B5EF4-FFF2-40B4-BE49-F238E27FC236}">
                  <a16:creationId xmlns:a16="http://schemas.microsoft.com/office/drawing/2014/main" id="{00000000-0008-0000-0000-000001010000}"/>
                </a:ext>
              </a:extLst>
            </xdr:cNvPr>
            <xdr:cNvSpPr/>
          </xdr:nvSpPr>
          <xdr:spPr>
            <a:xfrm>
              <a:off x="7362825" y="7654280"/>
              <a:ext cx="362600" cy="793296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no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th-TH" sz="6600" b="1" cap="none" spc="50">
                  <a:ln w="0">
                    <a:solidFill>
                      <a:schemeClr val="bg1">
                        <a:lumMod val="95000"/>
                      </a:schemeClr>
                    </a:solidFill>
                  </a:ln>
                  <a:solidFill>
                    <a:schemeClr val="bg1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TH Chakra Petch" panose="02000506000000020004" pitchFamily="2" charset="-34"/>
                  <a:cs typeface="TH Chakra Petch" panose="02000506000000020004" pitchFamily="2" charset="-34"/>
                </a:rPr>
                <a:t>5</a:t>
              </a:r>
              <a:endParaRPr lang="en-US" sz="6600" b="1" cap="none" spc="50">
                <a:ln w="0">
                  <a:solidFill>
                    <a:schemeClr val="bg1">
                      <a:lumMod val="95000"/>
                    </a:schemeClr>
                  </a:solidFill>
                </a:ln>
                <a:solidFill>
                  <a:schemeClr val="bg1"/>
                </a:solidFill>
                <a:effectLst>
                  <a:innerShdw blurRad="63500" dist="50800" dir="13500000">
                    <a:srgbClr val="000000">
                      <a:alpha val="50000"/>
                    </a:srgbClr>
                  </a:innerShdw>
                </a:effectLst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</xdr:grpSp>
    <xdr:clientData/>
  </xdr:twoCellAnchor>
  <xdr:twoCellAnchor>
    <xdr:from>
      <xdr:col>0</xdr:col>
      <xdr:colOff>340178</xdr:colOff>
      <xdr:row>40</xdr:row>
      <xdr:rowOff>372614</xdr:rowOff>
    </xdr:from>
    <xdr:to>
      <xdr:col>7</xdr:col>
      <xdr:colOff>40821</xdr:colOff>
      <xdr:row>41</xdr:row>
      <xdr:rowOff>317857</xdr:rowOff>
    </xdr:to>
    <xdr:sp macro="" textlink="">
      <xdr:nvSpPr>
        <xdr:cNvPr id="301" name="Rectangl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>
        <a:xfrm>
          <a:off x="340178" y="17000543"/>
          <a:ext cx="2748643" cy="326243"/>
        </a:xfrm>
        <a:prstGeom prst="rect">
          <a:avLst/>
        </a:prstGeom>
      </xdr:spPr>
      <xdr:txBody>
        <a:bodyPr wrap="square" lIns="0" tIns="0" rIns="0" bIns="0" anchor="ctr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600"/>
            </a:spcBef>
          </a:pPr>
          <a:r>
            <a:rPr lang="th-TH" sz="24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23. ครัวเรือนมีการออมเงิน</a:t>
          </a:r>
        </a:p>
      </xdr:txBody>
    </xdr:sp>
    <xdr:clientData/>
  </xdr:twoCellAnchor>
  <xdr:twoCellAnchor>
    <xdr:from>
      <xdr:col>7</xdr:col>
      <xdr:colOff>272143</xdr:colOff>
      <xdr:row>41</xdr:row>
      <xdr:rowOff>40822</xdr:rowOff>
    </xdr:from>
    <xdr:to>
      <xdr:col>13</xdr:col>
      <xdr:colOff>367394</xdr:colOff>
      <xdr:row>47</xdr:row>
      <xdr:rowOff>175998</xdr:rowOff>
    </xdr:to>
    <xdr:sp macro="" textlink="">
      <xdr:nvSpPr>
        <xdr:cNvPr id="302" name="Rectangl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/>
      </xdr:nvSpPr>
      <xdr:spPr>
        <a:xfrm>
          <a:off x="3272518" y="16890547"/>
          <a:ext cx="2667001" cy="242117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1. ถนน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2. น้ำดื่ม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3. น้ำใช้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5. ไฟฟ้า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7. การติดต่อสื่อสาร</a:t>
          </a:r>
        </a:p>
        <a:p>
          <a:pPr>
            <a:spcBef>
              <a:spcPts val="600"/>
            </a:spcBef>
          </a:pPr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14. การได้รับผลประโยชน์จากการมีสถานที่ท่องเที่ยว</a:t>
          </a:r>
        </a:p>
        <a:p>
          <a:pPr>
            <a:spcBef>
              <a:spcPts val="600"/>
            </a:spcBef>
          </a:pPr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23. การเข้าถึงแหล่งทุน</a:t>
          </a:r>
        </a:p>
      </xdr:txBody>
    </xdr:sp>
    <xdr:clientData/>
  </xdr:twoCellAnchor>
  <xdr:twoCellAnchor>
    <xdr:from>
      <xdr:col>14</xdr:col>
      <xdr:colOff>95250</xdr:colOff>
      <xdr:row>41</xdr:row>
      <xdr:rowOff>108858</xdr:rowOff>
    </xdr:from>
    <xdr:to>
      <xdr:col>20</xdr:col>
      <xdr:colOff>204108</xdr:colOff>
      <xdr:row>43</xdr:row>
      <xdr:rowOff>182402</xdr:rowOff>
    </xdr:to>
    <xdr:grpSp>
      <xdr:nvGrpSpPr>
        <xdr:cNvPr id="303" name="Group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GrpSpPr/>
      </xdr:nvGrpSpPr>
      <xdr:grpSpPr>
        <a:xfrm>
          <a:off x="6096000" y="18768333"/>
          <a:ext cx="2794908" cy="968894"/>
          <a:chOff x="8467385" y="3505463"/>
          <a:chExt cx="3419021" cy="835544"/>
        </a:xfrm>
      </xdr:grpSpPr>
      <xdr:sp macro="" textlink="">
        <xdr:nvSpPr>
          <xdr:cNvPr id="304" name="Rectangle 303">
            <a:extLst>
              <a:ext uri="{FF2B5EF4-FFF2-40B4-BE49-F238E27FC236}">
                <a16:creationId xmlns:a16="http://schemas.microsoft.com/office/drawing/2014/main" id="{00000000-0008-0000-0000-000030010000}"/>
              </a:ext>
            </a:extLst>
          </xdr:cNvPr>
          <xdr:cNvSpPr/>
        </xdr:nvSpPr>
        <xdr:spPr>
          <a:xfrm>
            <a:off x="8467385" y="3921907"/>
            <a:ext cx="3419021" cy="4191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กชช.2ค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(87.50%)</a:t>
            </a:r>
          </a:p>
        </xdr:txBody>
      </xdr:sp>
      <xdr:sp macro="" textlink="">
        <xdr:nvSpPr>
          <xdr:cNvPr id="305" name="Rectangle 304">
            <a:extLst>
              <a:ext uri="{FF2B5EF4-FFF2-40B4-BE49-F238E27FC236}">
                <a16:creationId xmlns:a16="http://schemas.microsoft.com/office/drawing/2014/main" id="{00000000-0008-0000-0000-000031010000}"/>
              </a:ext>
            </a:extLst>
          </xdr:cNvPr>
          <xdr:cNvSpPr/>
        </xdr:nvSpPr>
        <xdr:spPr>
          <a:xfrm>
            <a:off x="8467385" y="3505463"/>
            <a:ext cx="3419021" cy="419100"/>
          </a:xfrm>
          <a:prstGeom prst="rect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จปฐ.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(12.50%)</a:t>
            </a:r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 </a:t>
            </a:r>
            <a:endParaRPr lang="en-US" sz="2800">
              <a:solidFill>
                <a:schemeClr val="bg1"/>
              </a:solidFill>
              <a:latin typeface="TH Chakra Petch" panose="02000506000000020004" pitchFamily="2" charset="-34"/>
              <a:cs typeface="TH Chakra Petch" panose="02000506000000020004" pitchFamily="2" charset="-34"/>
            </a:endParaRPr>
          </a:p>
        </xdr:txBody>
      </xdr:sp>
    </xdr:grpSp>
    <xdr:clientData/>
  </xdr:twoCellAnchor>
  <xdr:twoCellAnchor>
    <xdr:from>
      <xdr:col>0</xdr:col>
      <xdr:colOff>276876</xdr:colOff>
      <xdr:row>58</xdr:row>
      <xdr:rowOff>180830</xdr:rowOff>
    </xdr:from>
    <xdr:to>
      <xdr:col>7</xdr:col>
      <xdr:colOff>276876</xdr:colOff>
      <xdr:row>67</xdr:row>
      <xdr:rowOff>367692</xdr:rowOff>
    </xdr:to>
    <xdr:sp macro="" textlink="">
      <xdr:nvSpPr>
        <xdr:cNvPr id="306" name="Rectangl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/>
      </xdr:nvSpPr>
      <xdr:spPr>
        <a:xfrm>
          <a:off x="276876" y="23695156"/>
          <a:ext cx="3014870" cy="3615862"/>
        </a:xfrm>
        <a:prstGeom prst="rect">
          <a:avLst/>
        </a:prstGeom>
      </xdr:spPr>
      <xdr:txBody>
        <a:bodyPr wrap="square" lIns="0" tIns="0" rIns="0" bIns="0" anchor="ctr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1. เด็กแรกเกิดมีน้ำหนัก 2,500 กรัม ขึ้นไป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2. เด็กแรกเกิดได้กินนมแม่อย่างเดียวอย่างน้อย 6 เดือน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3. เด็กแรกเกิดถึง 12 ปี ได้รับวัคซีคป้องกันโรคครบตามตาราง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4. ครัวเรือนกินอาหารถูกสุขลักษณะ ปลอดภัยและได้มาตรฐาน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5. ครัวเรือนมีการใช้ยาเพื่อบำบัดบรรเทาอาการเจ็บป่วยฯ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6. คนอายุ 35 ปีขึ้นไป ได้รับการตรวจสุขภาพประจำปี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7. คนอายุ 6 ปีขึ้นไป ออกกำลังกายอย่างน้อยสัปดาห์</a:t>
          </a:r>
          <a:endParaRPr lang="en-US" sz="1400">
            <a:solidFill>
              <a:sysClr val="windowText" lastClr="000000"/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ละ 3 วัน 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11. ครัวเรือนมีการจัดการบ้านเรือนเป็นระบบระเบียบ 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12. ครัวเรือนไม่ถูกรบกวนจากมลพิษ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13. ครัวเรือนมีกาป้องกันอุบัติภัยและภัยธรรมชาติอย่างถูกวิธี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14. ครัวเรือนมีความปลอดภัยในชีวิตและทรัพย์สิน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15. เด็กอายุ 3 - 5 ปี ได้รับบริการเลี้ยงดูเตรียมความพร้อม</a:t>
          </a:r>
          <a:endParaRPr lang="en-US" sz="1400">
            <a:solidFill>
              <a:sysClr val="windowText" lastClr="000000"/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ก่อนวัยเรียน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16. เด็กอายุ 6 - 14 ปี ได้รับการศึกษาภาคบังคับ 9 ปี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17. เด็กจบชั้น ม.3 ได้เรียนต่อชั้น ม.4 หรือเทียบเท่า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24. คนในครัวเรือนไม่ดื่มสุรา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25. คนในครัวเรือนไม่สูบบุหรี่ 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31. ครอบครัวมีความอบอุ่น</a:t>
          </a:r>
        </a:p>
      </xdr:txBody>
    </xdr:sp>
    <xdr:clientData/>
  </xdr:twoCellAnchor>
  <xdr:twoCellAnchor>
    <xdr:from>
      <xdr:col>7</xdr:col>
      <xdr:colOff>272141</xdr:colOff>
      <xdr:row>58</xdr:row>
      <xdr:rowOff>312968</xdr:rowOff>
    </xdr:from>
    <xdr:to>
      <xdr:col>13</xdr:col>
      <xdr:colOff>394608</xdr:colOff>
      <xdr:row>64</xdr:row>
      <xdr:rowOff>294255</xdr:rowOff>
    </xdr:to>
    <xdr:sp macro="" textlink="">
      <xdr:nvSpPr>
        <xdr:cNvPr id="307" name="Rectangl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>
        <a:xfrm>
          <a:off x="3320141" y="23798897"/>
          <a:ext cx="2735038" cy="226728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15. ความปลอดภัยในการทำงาน</a:t>
          </a:r>
        </a:p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16. การป้องกันโรคติดต่อ</a:t>
          </a:r>
        </a:p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17. การกีฬา</a:t>
          </a:r>
        </a:p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30. การจัดการสภาพสิ่งแวดล้อม</a:t>
          </a:r>
        </a:p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31. ความปลอดภัยจากยาเสพติด</a:t>
          </a:r>
        </a:p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32. ความปลอดภัยจากความเสี่ยงในชุมชน</a:t>
          </a:r>
        </a:p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33. ความปลอดภัยจากภัยพิบัติ</a:t>
          </a:r>
        </a:p>
      </xdr:txBody>
    </xdr:sp>
    <xdr:clientData/>
  </xdr:twoCellAnchor>
  <xdr:twoCellAnchor>
    <xdr:from>
      <xdr:col>14</xdr:col>
      <xdr:colOff>95247</xdr:colOff>
      <xdr:row>59</xdr:row>
      <xdr:rowOff>149683</xdr:rowOff>
    </xdr:from>
    <xdr:to>
      <xdr:col>20</xdr:col>
      <xdr:colOff>217715</xdr:colOff>
      <xdr:row>61</xdr:row>
      <xdr:rowOff>223227</xdr:rowOff>
    </xdr:to>
    <xdr:grpSp>
      <xdr:nvGrpSpPr>
        <xdr:cNvPr id="308" name="Group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GrpSpPr/>
      </xdr:nvGrpSpPr>
      <xdr:grpSpPr>
        <a:xfrm>
          <a:off x="6095997" y="26714908"/>
          <a:ext cx="2808518" cy="968894"/>
          <a:chOff x="8467385" y="3505463"/>
          <a:chExt cx="3419021" cy="835544"/>
        </a:xfrm>
      </xdr:grpSpPr>
      <xdr:sp macro="" textlink="">
        <xdr:nvSpPr>
          <xdr:cNvPr id="309" name="Rectangle 308">
            <a:extLst>
              <a:ext uri="{FF2B5EF4-FFF2-40B4-BE49-F238E27FC236}">
                <a16:creationId xmlns:a16="http://schemas.microsoft.com/office/drawing/2014/main" id="{00000000-0008-0000-0000-000035010000}"/>
              </a:ext>
            </a:extLst>
          </xdr:cNvPr>
          <xdr:cNvSpPr/>
        </xdr:nvSpPr>
        <xdr:spPr>
          <a:xfrm>
            <a:off x="8467385" y="3921907"/>
            <a:ext cx="3419021" cy="4191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กชช.2ค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(29.17%)</a:t>
            </a:r>
          </a:p>
        </xdr:txBody>
      </xdr:sp>
      <xdr:sp macro="" textlink="">
        <xdr:nvSpPr>
          <xdr:cNvPr id="310" name="Rectangle 309">
            <a:extLst>
              <a:ext uri="{FF2B5EF4-FFF2-40B4-BE49-F238E27FC236}">
                <a16:creationId xmlns:a16="http://schemas.microsoft.com/office/drawing/2014/main" id="{00000000-0008-0000-0000-000036010000}"/>
              </a:ext>
            </a:extLst>
          </xdr:cNvPr>
          <xdr:cNvSpPr/>
        </xdr:nvSpPr>
        <xdr:spPr>
          <a:xfrm>
            <a:off x="8467385" y="3505463"/>
            <a:ext cx="3419021" cy="419100"/>
          </a:xfrm>
          <a:prstGeom prst="rect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จปฐ.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(70.83%)</a:t>
            </a:r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 </a:t>
            </a:r>
            <a:endParaRPr lang="en-US" sz="2800">
              <a:solidFill>
                <a:schemeClr val="bg1"/>
              </a:solidFill>
              <a:latin typeface="TH Chakra Petch" panose="02000506000000020004" pitchFamily="2" charset="-34"/>
              <a:cs typeface="TH Chakra Petch" panose="02000506000000020004" pitchFamily="2" charset="-34"/>
            </a:endParaRPr>
          </a:p>
        </xdr:txBody>
      </xdr:sp>
    </xdr:grpSp>
    <xdr:clientData/>
  </xdr:twoCellAnchor>
  <xdr:twoCellAnchor>
    <xdr:from>
      <xdr:col>0</xdr:col>
      <xdr:colOff>294958</xdr:colOff>
      <xdr:row>76</xdr:row>
      <xdr:rowOff>352929</xdr:rowOff>
    </xdr:from>
    <xdr:to>
      <xdr:col>7</xdr:col>
      <xdr:colOff>155575</xdr:colOff>
      <xdr:row>82</xdr:row>
      <xdr:rowOff>74085</xdr:rowOff>
    </xdr:to>
    <xdr:sp macro="" textlink="">
      <xdr:nvSpPr>
        <xdr:cNvPr id="311" name="Rectangl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>
          <a:off x="294958" y="34209012"/>
          <a:ext cx="2898034" cy="2388156"/>
        </a:xfrm>
        <a:prstGeom prst="rect">
          <a:avLst/>
        </a:prstGeom>
      </xdr:spPr>
      <xdr:txBody>
        <a:bodyPr wrap="square" lIns="0" tIns="0" rIns="0" bIns="0" anchor="ctr">
          <a:no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2000" b="1">
              <a:solidFill>
                <a:schemeClr val="tx1">
                  <a:lumMod val="75000"/>
                  <a:lumOff val="25000"/>
                </a:schemeClr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8. ครัวเรือนมีความมั่นคงในที่อยู่อาศัย </a:t>
          </a:r>
        </a:p>
        <a:p>
          <a:r>
            <a:rPr lang="th-TH" sz="2000" b="1">
              <a:solidFill>
                <a:schemeClr val="tx1">
                  <a:lumMod val="75000"/>
                  <a:lumOff val="25000"/>
                </a:schemeClr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19. คนอายุ 15 - 59 ปี อ่าน เขียนภาษาไทยและคิดเลขอย่างง่ายได้</a:t>
          </a:r>
        </a:p>
        <a:p>
          <a:pPr>
            <a:spcBef>
              <a:spcPts val="600"/>
            </a:spcBef>
          </a:pPr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20. คนอายุ 15 - 59 ปี มีอาชีพและมีรายได้</a:t>
          </a:r>
        </a:p>
        <a:p>
          <a:pPr>
            <a:spcBef>
              <a:spcPts val="600"/>
            </a:spcBef>
          </a:pPr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21. คนอายุ 60 ปีขึ้นไป มีอาชีพและมีรายได้</a:t>
          </a:r>
        </a:p>
        <a:p>
          <a:r>
            <a:rPr lang="th-TH" sz="2000" b="1">
              <a:solidFill>
                <a:schemeClr val="tx1">
                  <a:lumMod val="75000"/>
                  <a:lumOff val="25000"/>
                </a:schemeClr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22. รายได้เฉลี่ยของคนในครัวเรือนต่อปี</a:t>
          </a:r>
        </a:p>
      </xdr:txBody>
    </xdr:sp>
    <xdr:clientData/>
  </xdr:twoCellAnchor>
  <xdr:twoCellAnchor>
    <xdr:from>
      <xdr:col>7</xdr:col>
      <xdr:colOff>221795</xdr:colOff>
      <xdr:row>76</xdr:row>
      <xdr:rowOff>351063</xdr:rowOff>
    </xdr:from>
    <xdr:to>
      <xdr:col>13</xdr:col>
      <xdr:colOff>381000</xdr:colOff>
      <xdr:row>83</xdr:row>
      <xdr:rowOff>196033</xdr:rowOff>
    </xdr:to>
    <xdr:sp macro="" textlink="">
      <xdr:nvSpPr>
        <xdr:cNvPr id="312" name="Rectangl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>
        <a:xfrm>
          <a:off x="3222170" y="30535788"/>
          <a:ext cx="2730955" cy="251197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6. การมีที่ดินทีทำกิน</a:t>
          </a:r>
        </a:p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10. ผลผลิตจาการทำนา</a:t>
          </a:r>
        </a:p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11. ผลผลิตจาการทำไร่</a:t>
          </a:r>
        </a:p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12. ผลผลิตจาการทำเกษตรอื่น ๆ</a:t>
          </a:r>
        </a:p>
        <a:p>
          <a:endParaRPr lang="th-TH" sz="900" b="1">
            <a:solidFill>
              <a:srgbClr val="FF0000"/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18. ระกับการศึกษาของประชาชน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19. อัตราการเรียนต่อของประชาชน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20. การได้รับการศึกษา </a:t>
          </a:r>
        </a:p>
        <a:p>
          <a:endParaRPr lang="th-TH" sz="900" b="1"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23. การเข้าถึงแหล่งทุน</a:t>
          </a:r>
        </a:p>
      </xdr:txBody>
    </xdr:sp>
    <xdr:clientData/>
  </xdr:twoCellAnchor>
  <xdr:twoCellAnchor>
    <xdr:from>
      <xdr:col>14</xdr:col>
      <xdr:colOff>78920</xdr:colOff>
      <xdr:row>77</xdr:row>
      <xdr:rowOff>74838</xdr:rowOff>
    </xdr:from>
    <xdr:to>
      <xdr:col>20</xdr:col>
      <xdr:colOff>161925</xdr:colOff>
      <xdr:row>79</xdr:row>
      <xdr:rowOff>148382</xdr:rowOff>
    </xdr:to>
    <xdr:grpSp>
      <xdr:nvGrpSpPr>
        <xdr:cNvPr id="313" name="Group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GrpSpPr/>
      </xdr:nvGrpSpPr>
      <xdr:grpSpPr>
        <a:xfrm>
          <a:off x="6079670" y="34545813"/>
          <a:ext cx="2769055" cy="968894"/>
          <a:chOff x="8467385" y="3505463"/>
          <a:chExt cx="3419021" cy="835544"/>
        </a:xfrm>
      </xdr:grpSpPr>
      <xdr:sp macro="" textlink="">
        <xdr:nvSpPr>
          <xdr:cNvPr id="314" name="Rectangle 313">
            <a:extLst>
              <a:ext uri="{FF2B5EF4-FFF2-40B4-BE49-F238E27FC236}">
                <a16:creationId xmlns:a16="http://schemas.microsoft.com/office/drawing/2014/main" id="{00000000-0008-0000-0000-00003A010000}"/>
              </a:ext>
            </a:extLst>
          </xdr:cNvPr>
          <xdr:cNvSpPr/>
        </xdr:nvSpPr>
        <xdr:spPr>
          <a:xfrm>
            <a:off x="8467385" y="3921907"/>
            <a:ext cx="3419021" cy="4191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กชช.2ค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(64.29%)</a:t>
            </a:r>
          </a:p>
        </xdr:txBody>
      </xdr:sp>
      <xdr:sp macro="" textlink="">
        <xdr:nvSpPr>
          <xdr:cNvPr id="315" name="Rectangle 314">
            <a:extLst>
              <a:ext uri="{FF2B5EF4-FFF2-40B4-BE49-F238E27FC236}">
                <a16:creationId xmlns:a16="http://schemas.microsoft.com/office/drawing/2014/main" id="{00000000-0008-0000-0000-00003B010000}"/>
              </a:ext>
            </a:extLst>
          </xdr:cNvPr>
          <xdr:cNvSpPr/>
        </xdr:nvSpPr>
        <xdr:spPr>
          <a:xfrm>
            <a:off x="8467385" y="3505463"/>
            <a:ext cx="3419021" cy="419100"/>
          </a:xfrm>
          <a:prstGeom prst="rect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จปฐ.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(35.71%)</a:t>
            </a:r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 </a:t>
            </a:r>
            <a:endParaRPr lang="en-US" sz="2800">
              <a:solidFill>
                <a:schemeClr val="bg1"/>
              </a:solidFill>
              <a:latin typeface="TH Chakra Petch" panose="02000506000000020004" pitchFamily="2" charset="-34"/>
              <a:cs typeface="TH Chakra Petch" panose="02000506000000020004" pitchFamily="2" charset="-34"/>
            </a:endParaRPr>
          </a:p>
        </xdr:txBody>
      </xdr:sp>
    </xdr:grpSp>
    <xdr:clientData/>
  </xdr:twoCellAnchor>
  <xdr:twoCellAnchor>
    <xdr:from>
      <xdr:col>0</xdr:col>
      <xdr:colOff>249009</xdr:colOff>
      <xdr:row>94</xdr:row>
      <xdr:rowOff>217711</xdr:rowOff>
    </xdr:from>
    <xdr:to>
      <xdr:col>7</xdr:col>
      <xdr:colOff>85726</xdr:colOff>
      <xdr:row>103</xdr:row>
      <xdr:rowOff>306597</xdr:rowOff>
    </xdr:to>
    <xdr:sp macro="" textlink="">
      <xdr:nvSpPr>
        <xdr:cNvPr id="316" name="Rectangle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>
        <a:xfrm>
          <a:off x="249009" y="37412836"/>
          <a:ext cx="2837092" cy="351788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9. ครัวเรือนมีน้ำสะอาดสำหรับดื่มและบริโภคเพียงพอตลอดปี </a:t>
          </a:r>
        </a:p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10. ครัวเรือนมีน้ำใช้ตลอดปี อย่างน้อยคนละ 45 ลิตรต่อวัน</a:t>
          </a:r>
        </a:p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26. คนอายุ 6 ปีขึ้นไป ปฏิบัติกิจกรรมทางศาสนา</a:t>
          </a:r>
        </a:p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27. ผู้สูงอายุ ได้รับการดูแลจากครอบครัว/ชุมชน/ภาครัฐ/เอกชน</a:t>
          </a:r>
        </a:p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28. ผู้พิการ ได้รับการดูแลจากครอบครัว/ชุมชน/ภาครัฐ/เอกชน </a:t>
          </a:r>
        </a:p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29. ผู้ป่วยโรคเรื้อรัง ได้รับการดูแลจากครอบครัว/ชุมชน/ภาครัฐ/เอกชน </a:t>
          </a:r>
        </a:p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30. ครัวเรือนมีส่วนร่วมทำกิจกรรมสาธารณะ</a:t>
          </a:r>
        </a:p>
      </xdr:txBody>
    </xdr:sp>
    <xdr:clientData/>
  </xdr:twoCellAnchor>
  <xdr:twoCellAnchor>
    <xdr:from>
      <xdr:col>7</xdr:col>
      <xdr:colOff>201383</xdr:colOff>
      <xdr:row>94</xdr:row>
      <xdr:rowOff>303436</xdr:rowOff>
    </xdr:from>
    <xdr:to>
      <xdr:col>14</xdr:col>
      <xdr:colOff>57150</xdr:colOff>
      <xdr:row>101</xdr:row>
      <xdr:rowOff>12471</xdr:rowOff>
    </xdr:to>
    <xdr:sp macro="" textlink="">
      <xdr:nvSpPr>
        <xdr:cNvPr id="317" name="Rectangle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/>
      </xdr:nvSpPr>
      <xdr:spPr>
        <a:xfrm>
          <a:off x="3201758" y="37346161"/>
          <a:ext cx="2856142" cy="237603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14. การได้รับผลประโยชน์จากการมีสถานที่ท่องเที่ยว</a:t>
          </a:r>
        </a:p>
        <a:p>
          <a:endParaRPr lang="th-TH" sz="800" b="1">
            <a:solidFill>
              <a:srgbClr val="FF0000"/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21. การมีส่วนร่วมของชุมชน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22. การรวมกลุ่มของชุมชน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24. การเรียนรู้โดยชุมชน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25. การได้รับความคุ้มครองทางสังคม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27. การใช้ประโยชน์จากที่ดิน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29.การปลูกป่าหรือไม้ยืนต้น</a:t>
          </a:r>
        </a:p>
      </xdr:txBody>
    </xdr:sp>
    <xdr:clientData/>
  </xdr:twoCellAnchor>
  <xdr:twoCellAnchor>
    <xdr:from>
      <xdr:col>14</xdr:col>
      <xdr:colOff>115659</xdr:colOff>
      <xdr:row>95</xdr:row>
      <xdr:rowOff>93886</xdr:rowOff>
    </xdr:from>
    <xdr:to>
      <xdr:col>20</xdr:col>
      <xdr:colOff>190501</xdr:colOff>
      <xdr:row>97</xdr:row>
      <xdr:rowOff>167430</xdr:rowOff>
    </xdr:to>
    <xdr:grpSp>
      <xdr:nvGrpSpPr>
        <xdr:cNvPr id="318" name="Group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GrpSpPr/>
      </xdr:nvGrpSpPr>
      <xdr:grpSpPr>
        <a:xfrm>
          <a:off x="6116409" y="42470611"/>
          <a:ext cx="2760892" cy="968894"/>
          <a:chOff x="8467385" y="3505463"/>
          <a:chExt cx="3419021" cy="835544"/>
        </a:xfrm>
      </xdr:grpSpPr>
      <xdr:sp macro="" textlink="">
        <xdr:nvSpPr>
          <xdr:cNvPr id="319" name="Rectangle 318">
            <a:extLst>
              <a:ext uri="{FF2B5EF4-FFF2-40B4-BE49-F238E27FC236}">
                <a16:creationId xmlns:a16="http://schemas.microsoft.com/office/drawing/2014/main" id="{00000000-0008-0000-0000-00003F010000}"/>
              </a:ext>
            </a:extLst>
          </xdr:cNvPr>
          <xdr:cNvSpPr/>
        </xdr:nvSpPr>
        <xdr:spPr>
          <a:xfrm>
            <a:off x="8467385" y="3921907"/>
            <a:ext cx="3419021" cy="4191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กชช.2ค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(46.15%)</a:t>
            </a:r>
          </a:p>
        </xdr:txBody>
      </xdr:sp>
      <xdr:sp macro="" textlink="">
        <xdr:nvSpPr>
          <xdr:cNvPr id="320" name="Rectangle 319">
            <a:extLst>
              <a:ext uri="{FF2B5EF4-FFF2-40B4-BE49-F238E27FC236}">
                <a16:creationId xmlns:a16="http://schemas.microsoft.com/office/drawing/2014/main" id="{00000000-0008-0000-0000-000040010000}"/>
              </a:ext>
            </a:extLst>
          </xdr:cNvPr>
          <xdr:cNvSpPr/>
        </xdr:nvSpPr>
        <xdr:spPr>
          <a:xfrm>
            <a:off x="8467385" y="3505463"/>
            <a:ext cx="3419021" cy="419100"/>
          </a:xfrm>
          <a:prstGeom prst="rect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จปฐ.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(53.85%)</a:t>
            </a:r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 </a:t>
            </a:r>
            <a:endParaRPr lang="en-US" sz="2800">
              <a:solidFill>
                <a:schemeClr val="bg1"/>
              </a:solidFill>
              <a:latin typeface="TH Chakra Petch" panose="02000506000000020004" pitchFamily="2" charset="-34"/>
              <a:cs typeface="TH Chakra Petch" panose="02000506000000020004" pitchFamily="2" charset="-34"/>
            </a:endParaRPr>
          </a:p>
        </xdr:txBody>
      </xdr:sp>
    </xdr:grpSp>
    <xdr:clientData/>
  </xdr:twoCellAnchor>
  <xdr:twoCellAnchor editAs="oneCell">
    <xdr:from>
      <xdr:col>3</xdr:col>
      <xdr:colOff>266701</xdr:colOff>
      <xdr:row>0</xdr:row>
      <xdr:rowOff>9525</xdr:rowOff>
    </xdr:from>
    <xdr:to>
      <xdr:col>5</xdr:col>
      <xdr:colOff>15203</xdr:colOff>
      <xdr:row>1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6" y="9525"/>
          <a:ext cx="605752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361495" y="805783"/>
    <xdr:ext cx="8807577" cy="5382441"/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186269</xdr:colOff>
      <xdr:row>2</xdr:row>
      <xdr:rowOff>75581</xdr:rowOff>
    </xdr:from>
    <xdr:to>
      <xdr:col>21</xdr:col>
      <xdr:colOff>84668</xdr:colOff>
      <xdr:row>31</xdr:row>
      <xdr:rowOff>0</xdr:rowOff>
    </xdr:to>
    <xdr:graphicFrame macro="">
      <xdr:nvGraphicFramePr>
        <xdr:cNvPr id="2" name="แผนภูมิ 1" descr="หกดไพหดกไห" title="455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32808</xdr:colOff>
      <xdr:row>8</xdr:row>
      <xdr:rowOff>124641</xdr:rowOff>
    </xdr:from>
    <xdr:to>
      <xdr:col>4</xdr:col>
      <xdr:colOff>100156</xdr:colOff>
      <xdr:row>9</xdr:row>
      <xdr:rowOff>107870</xdr:rowOff>
    </xdr:to>
    <xdr:sp macro="" textlink="">
      <xdr:nvSpPr>
        <xdr:cNvPr id="16" name="Right Arrow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/>
      </xdr:nvSpPr>
      <xdr:spPr bwMode="auto">
        <a:xfrm>
          <a:off x="1575858" y="2124891"/>
          <a:ext cx="210223" cy="259454"/>
        </a:xfrm>
        <a:prstGeom prst="rightArrow">
          <a:avLst/>
        </a:prstGeom>
        <a:noFill/>
        <a:ln>
          <a:solidFill>
            <a:srgbClr val="FFCC00"/>
          </a:solidFill>
          <a:headEnd type="none" w="med" len="med"/>
          <a:tailEnd type="none" w="med" len="med"/>
        </a:ln>
        <a:ex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16</xdr:col>
      <xdr:colOff>25725</xdr:colOff>
      <xdr:row>8</xdr:row>
      <xdr:rowOff>152321</xdr:rowOff>
    </xdr:from>
    <xdr:to>
      <xdr:col>16</xdr:col>
      <xdr:colOff>239611</xdr:colOff>
      <xdr:row>9</xdr:row>
      <xdr:rowOff>134084</xdr:rowOff>
    </xdr:to>
    <xdr:sp macro="" textlink="">
      <xdr:nvSpPr>
        <xdr:cNvPr id="28" name="Right Arrow 2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/>
      </xdr:nvSpPr>
      <xdr:spPr bwMode="auto">
        <a:xfrm>
          <a:off x="6074100" y="2152571"/>
          <a:ext cx="213886" cy="257988"/>
        </a:xfrm>
        <a:prstGeom prst="rightArrow">
          <a:avLst/>
        </a:prstGeom>
        <a:solidFill>
          <a:schemeClr val="bg1"/>
        </a:solidFill>
        <a:ln>
          <a:solidFill>
            <a:schemeClr val="accent3">
              <a:lumMod val="50000"/>
            </a:schemeClr>
          </a:solidFill>
          <a:headEnd type="none" w="med" len="med"/>
          <a:tailEnd type="none" w="med" len="med"/>
        </a:ln>
        <a:ex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21981</xdr:colOff>
      <xdr:row>11</xdr:row>
      <xdr:rowOff>175847</xdr:rowOff>
    </xdr:from>
    <xdr:to>
      <xdr:col>11</xdr:col>
      <xdr:colOff>0</xdr:colOff>
      <xdr:row>11</xdr:row>
      <xdr:rowOff>175847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CxnSpPr/>
      </xdr:nvCxnSpPr>
      <xdr:spPr bwMode="auto">
        <a:xfrm>
          <a:off x="3773366" y="2901462"/>
          <a:ext cx="168519" cy="0"/>
        </a:xfrm>
        <a:prstGeom prst="straightConnector1">
          <a:avLst/>
        </a:prstGeom>
        <a:ln w="2857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21981</xdr:colOff>
      <xdr:row>17</xdr:row>
      <xdr:rowOff>102578</xdr:rowOff>
    </xdr:from>
    <xdr:to>
      <xdr:col>11</xdr:col>
      <xdr:colOff>0</xdr:colOff>
      <xdr:row>17</xdr:row>
      <xdr:rowOff>102578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CxnSpPr/>
      </xdr:nvCxnSpPr>
      <xdr:spPr bwMode="auto">
        <a:xfrm>
          <a:off x="3773366" y="3993174"/>
          <a:ext cx="168519" cy="0"/>
        </a:xfrm>
        <a:prstGeom prst="straightConnector1">
          <a:avLst/>
        </a:prstGeom>
        <a:ln w="2857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14655</xdr:colOff>
      <xdr:row>23</xdr:row>
      <xdr:rowOff>109905</xdr:rowOff>
    </xdr:from>
    <xdr:to>
      <xdr:col>10</xdr:col>
      <xdr:colOff>183174</xdr:colOff>
      <xdr:row>23</xdr:row>
      <xdr:rowOff>109905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CxnSpPr/>
      </xdr:nvCxnSpPr>
      <xdr:spPr bwMode="auto">
        <a:xfrm>
          <a:off x="3766040" y="5128847"/>
          <a:ext cx="168519" cy="0"/>
        </a:xfrm>
        <a:prstGeom prst="straightConnector1">
          <a:avLst/>
        </a:prstGeom>
        <a:ln w="2857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14655</xdr:colOff>
      <xdr:row>29</xdr:row>
      <xdr:rowOff>117232</xdr:rowOff>
    </xdr:from>
    <xdr:to>
      <xdr:col>10</xdr:col>
      <xdr:colOff>183174</xdr:colOff>
      <xdr:row>29</xdr:row>
      <xdr:rowOff>117232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CxnSpPr/>
      </xdr:nvCxnSpPr>
      <xdr:spPr bwMode="auto">
        <a:xfrm>
          <a:off x="3766040" y="6264520"/>
          <a:ext cx="168519" cy="0"/>
        </a:xfrm>
        <a:prstGeom prst="straightConnector1">
          <a:avLst/>
        </a:prstGeom>
        <a:ln w="2857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14655</xdr:colOff>
      <xdr:row>29</xdr:row>
      <xdr:rowOff>95252</xdr:rowOff>
    </xdr:from>
    <xdr:to>
      <xdr:col>22</xdr:col>
      <xdr:colOff>183174</xdr:colOff>
      <xdr:row>29</xdr:row>
      <xdr:rowOff>95252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CxnSpPr/>
      </xdr:nvCxnSpPr>
      <xdr:spPr bwMode="auto">
        <a:xfrm>
          <a:off x="8044963" y="6242540"/>
          <a:ext cx="168519" cy="0"/>
        </a:xfrm>
        <a:prstGeom prst="straightConnector1">
          <a:avLst/>
        </a:prstGeom>
        <a:ln w="28575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7328</xdr:colOff>
      <xdr:row>23</xdr:row>
      <xdr:rowOff>80598</xdr:rowOff>
    </xdr:from>
    <xdr:to>
      <xdr:col>22</xdr:col>
      <xdr:colOff>175847</xdr:colOff>
      <xdr:row>23</xdr:row>
      <xdr:rowOff>80598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CxnSpPr/>
      </xdr:nvCxnSpPr>
      <xdr:spPr bwMode="auto">
        <a:xfrm>
          <a:off x="8037636" y="5099540"/>
          <a:ext cx="168519" cy="0"/>
        </a:xfrm>
        <a:prstGeom prst="straightConnector1">
          <a:avLst/>
        </a:prstGeom>
        <a:ln w="28575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14655</xdr:colOff>
      <xdr:row>17</xdr:row>
      <xdr:rowOff>73271</xdr:rowOff>
    </xdr:from>
    <xdr:to>
      <xdr:col>22</xdr:col>
      <xdr:colOff>183174</xdr:colOff>
      <xdr:row>17</xdr:row>
      <xdr:rowOff>73271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CxnSpPr/>
      </xdr:nvCxnSpPr>
      <xdr:spPr bwMode="auto">
        <a:xfrm>
          <a:off x="8044963" y="3963867"/>
          <a:ext cx="168519" cy="0"/>
        </a:xfrm>
        <a:prstGeom prst="straightConnector1">
          <a:avLst/>
        </a:prstGeom>
        <a:ln w="28575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14655</xdr:colOff>
      <xdr:row>11</xdr:row>
      <xdr:rowOff>73272</xdr:rowOff>
    </xdr:from>
    <xdr:to>
      <xdr:col>22</xdr:col>
      <xdr:colOff>183174</xdr:colOff>
      <xdr:row>11</xdr:row>
      <xdr:rowOff>73272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CxnSpPr/>
      </xdr:nvCxnSpPr>
      <xdr:spPr bwMode="auto">
        <a:xfrm>
          <a:off x="8044963" y="2798887"/>
          <a:ext cx="168519" cy="0"/>
        </a:xfrm>
        <a:prstGeom prst="straightConnector1">
          <a:avLst/>
        </a:prstGeom>
        <a:ln w="28575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21982</xdr:colOff>
      <xdr:row>11</xdr:row>
      <xdr:rowOff>58618</xdr:rowOff>
    </xdr:from>
    <xdr:to>
      <xdr:col>29</xdr:col>
      <xdr:colOff>1</xdr:colOff>
      <xdr:row>11</xdr:row>
      <xdr:rowOff>58618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CxnSpPr/>
      </xdr:nvCxnSpPr>
      <xdr:spPr bwMode="auto">
        <a:xfrm>
          <a:off x="9869367" y="2784233"/>
          <a:ext cx="168519" cy="0"/>
        </a:xfrm>
        <a:prstGeom prst="straightConnector1">
          <a:avLst/>
        </a:prstGeom>
        <a:ln w="28575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2</xdr:row>
      <xdr:rowOff>381000</xdr:rowOff>
    </xdr:from>
    <xdr:to>
      <xdr:col>1</xdr:col>
      <xdr:colOff>838201</xdr:colOff>
      <xdr:row>4</xdr:row>
      <xdr:rowOff>314325</xdr:rowOff>
    </xdr:to>
    <xdr:pic>
      <xdr:nvPicPr>
        <xdr:cNvPr id="7" name="Picture 6" descr="Image result for admin.png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6" y="1019175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7</xdr:row>
      <xdr:rowOff>38101</xdr:rowOff>
    </xdr:from>
    <xdr:to>
      <xdr:col>2</xdr:col>
      <xdr:colOff>551918</xdr:colOff>
      <xdr:row>8</xdr:row>
      <xdr:rowOff>195836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2647951"/>
          <a:ext cx="561443" cy="557785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7</xdr:row>
      <xdr:rowOff>47625</xdr:rowOff>
    </xdr:from>
    <xdr:to>
      <xdr:col>2</xdr:col>
      <xdr:colOff>1180568</xdr:colOff>
      <xdr:row>8</xdr:row>
      <xdr:rowOff>205360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2657475"/>
          <a:ext cx="561443" cy="557785"/>
        </a:xfrm>
        <a:prstGeom prst="rect">
          <a:avLst/>
        </a:prstGeom>
      </xdr:spPr>
    </xdr:pic>
    <xdr:clientData/>
  </xdr:twoCellAnchor>
  <xdr:twoCellAnchor editAs="oneCell">
    <xdr:from>
      <xdr:col>2</xdr:col>
      <xdr:colOff>1255939</xdr:colOff>
      <xdr:row>7</xdr:row>
      <xdr:rowOff>58512</xdr:rowOff>
    </xdr:from>
    <xdr:to>
      <xdr:col>2</xdr:col>
      <xdr:colOff>1817382</xdr:colOff>
      <xdr:row>8</xdr:row>
      <xdr:rowOff>216247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2681969"/>
          <a:ext cx="561443" cy="560507"/>
        </a:xfrm>
        <a:prstGeom prst="rect">
          <a:avLst/>
        </a:prstGeom>
      </xdr:spPr>
    </xdr:pic>
    <xdr:clientData/>
  </xdr:twoCellAnchor>
  <xdr:twoCellAnchor editAs="oneCell">
    <xdr:from>
      <xdr:col>2</xdr:col>
      <xdr:colOff>1928132</xdr:colOff>
      <xdr:row>7</xdr:row>
      <xdr:rowOff>61232</xdr:rowOff>
    </xdr:from>
    <xdr:to>
      <xdr:col>2</xdr:col>
      <xdr:colOff>2480736</xdr:colOff>
      <xdr:row>8</xdr:row>
      <xdr:rowOff>208299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5418" y="2684689"/>
          <a:ext cx="552604" cy="549839"/>
        </a:xfrm>
        <a:prstGeom prst="rect">
          <a:avLst/>
        </a:prstGeom>
      </xdr:spPr>
    </xdr:pic>
    <xdr:clientData/>
  </xdr:twoCellAnchor>
  <xdr:twoCellAnchor editAs="oneCell">
    <xdr:from>
      <xdr:col>2</xdr:col>
      <xdr:colOff>2535011</xdr:colOff>
      <xdr:row>7</xdr:row>
      <xdr:rowOff>69397</xdr:rowOff>
    </xdr:from>
    <xdr:to>
      <xdr:col>2</xdr:col>
      <xdr:colOff>3096454</xdr:colOff>
      <xdr:row>8</xdr:row>
      <xdr:rowOff>227132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2297" y="2692854"/>
          <a:ext cx="561443" cy="560507"/>
        </a:xfrm>
        <a:prstGeom prst="rect">
          <a:avLst/>
        </a:prstGeom>
      </xdr:spPr>
    </xdr:pic>
    <xdr:clientData/>
  </xdr:twoCellAnchor>
  <xdr:oneCellAnchor>
    <xdr:from>
      <xdr:col>2</xdr:col>
      <xdr:colOff>59871</xdr:colOff>
      <xdr:row>8</xdr:row>
      <xdr:rowOff>206828</xdr:rowOff>
    </xdr:from>
    <xdr:ext cx="476797" cy="32752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1749523" y="3213415"/>
          <a:ext cx="476797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อาชีพ</a:t>
          </a:r>
        </a:p>
      </xdr:txBody>
    </xdr:sp>
    <xdr:clientData/>
  </xdr:oneCellAnchor>
  <xdr:oneCellAnchor>
    <xdr:from>
      <xdr:col>2</xdr:col>
      <xdr:colOff>589484</xdr:colOff>
      <xdr:row>8</xdr:row>
      <xdr:rowOff>198546</xdr:rowOff>
    </xdr:from>
    <xdr:ext cx="642612" cy="32752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/>
      </xdr:nvSpPr>
      <xdr:spPr>
        <a:xfrm>
          <a:off x="2279136" y="3205133"/>
          <a:ext cx="642612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th-TH" sz="1400" b="1">
              <a:solidFill>
                <a:srgbClr val="008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ทุนชุมชน</a:t>
          </a:r>
        </a:p>
      </xdr:txBody>
    </xdr:sp>
    <xdr:clientData/>
  </xdr:oneCellAnchor>
  <xdr:oneCellAnchor>
    <xdr:from>
      <xdr:col>2</xdr:col>
      <xdr:colOff>1215650</xdr:colOff>
      <xdr:row>8</xdr:row>
      <xdr:rowOff>192865</xdr:rowOff>
    </xdr:from>
    <xdr:ext cx="695575" cy="327526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/>
      </xdr:nvSpPr>
      <xdr:spPr>
        <a:xfrm>
          <a:off x="2905302" y="3199452"/>
          <a:ext cx="69557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th-TH" sz="1400" b="1">
              <a:solidFill>
                <a:srgbClr val="CC00FF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ความเสี่ยง</a:t>
          </a:r>
        </a:p>
      </xdr:txBody>
    </xdr:sp>
    <xdr:clientData/>
  </xdr:oneCellAnchor>
  <xdr:oneCellAnchor>
    <xdr:from>
      <xdr:col>2</xdr:col>
      <xdr:colOff>1953038</xdr:colOff>
      <xdr:row>8</xdr:row>
      <xdr:rowOff>203988</xdr:rowOff>
    </xdr:from>
    <xdr:ext cx="532262" cy="327526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/>
      </xdr:nvSpPr>
      <xdr:spPr>
        <a:xfrm>
          <a:off x="3642690" y="3210575"/>
          <a:ext cx="532262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th-TH" sz="1400" b="1">
              <a:solidFill>
                <a:schemeClr val="accent6">
                  <a:lumMod val="7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ยากจน</a:t>
          </a:r>
        </a:p>
      </xdr:txBody>
    </xdr:sp>
    <xdr:clientData/>
  </xdr:oneCellAnchor>
  <xdr:oneCellAnchor>
    <xdr:from>
      <xdr:col>2</xdr:col>
      <xdr:colOff>2505844</xdr:colOff>
      <xdr:row>8</xdr:row>
      <xdr:rowOff>209432</xdr:rowOff>
    </xdr:from>
    <xdr:ext cx="706604" cy="327526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4195496" y="3216019"/>
          <a:ext cx="706604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การจัดการ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V162"/>
  <sheetViews>
    <sheetView view="pageBreakPreview" zoomScale="90" zoomScaleNormal="100" zoomScaleSheetLayoutView="90" workbookViewId="0">
      <selection activeCell="AB5" sqref="AB5"/>
    </sheetView>
  </sheetViews>
  <sheetFormatPr defaultColWidth="6.42578125" defaultRowHeight="35.25"/>
  <cols>
    <col min="1" max="14" width="6.42578125" style="509"/>
    <col min="15" max="15" width="8.42578125" style="509" customWidth="1"/>
    <col min="16" max="16" width="6.42578125" style="509"/>
    <col min="17" max="18" width="6.28515625" style="509" customWidth="1"/>
    <col min="19" max="21" width="6.42578125" style="528"/>
    <col min="22" max="16384" width="6.42578125" style="509"/>
  </cols>
  <sheetData>
    <row r="1" spans="1:22" ht="42" customHeight="1">
      <c r="A1" s="567" t="s">
        <v>216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</row>
    <row r="2" spans="1:22" s="513" customFormat="1" ht="26.25" customHeight="1">
      <c r="A2" s="510" t="s">
        <v>32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2"/>
      <c r="T2" s="512"/>
      <c r="U2" s="512"/>
    </row>
    <row r="3" spans="1:22" s="514" customFormat="1" ht="109.5" customHeight="1">
      <c r="A3" s="570" t="s">
        <v>500</v>
      </c>
      <c r="B3" s="570"/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</row>
    <row r="4" spans="1:22" s="513" customFormat="1" ht="24" customHeight="1">
      <c r="A4" s="515" t="s">
        <v>490</v>
      </c>
      <c r="B4" s="516"/>
      <c r="C4" s="516"/>
      <c r="D4" s="516"/>
      <c r="E4" s="516"/>
      <c r="F4" s="516"/>
      <c r="G4" s="517"/>
      <c r="H4" s="517"/>
      <c r="I4" s="517"/>
      <c r="J4" s="517"/>
      <c r="K4" s="517"/>
      <c r="L4" s="518"/>
      <c r="M4" s="518"/>
      <c r="N4" s="518"/>
      <c r="O4" s="518"/>
      <c r="P4" s="512"/>
      <c r="Q4" s="512"/>
      <c r="R4" s="512"/>
      <c r="S4" s="512"/>
      <c r="T4" s="512"/>
      <c r="U4" s="512"/>
    </row>
    <row r="5" spans="1:22" ht="135.75" customHeight="1">
      <c r="A5" s="569" t="s">
        <v>499</v>
      </c>
      <c r="B5" s="569"/>
      <c r="C5" s="569"/>
      <c r="D5" s="569"/>
      <c r="E5" s="569"/>
      <c r="F5" s="569"/>
      <c r="G5" s="569"/>
      <c r="H5" s="569"/>
      <c r="I5" s="569"/>
      <c r="J5" s="569"/>
      <c r="K5" s="569"/>
      <c r="L5" s="569"/>
      <c r="M5" s="569"/>
      <c r="N5" s="569"/>
      <c r="O5" s="569"/>
      <c r="P5" s="569"/>
      <c r="Q5" s="569"/>
      <c r="R5" s="569"/>
      <c r="S5" s="569"/>
      <c r="T5" s="569"/>
      <c r="U5" s="569"/>
      <c r="V5" s="527"/>
    </row>
    <row r="6" spans="1:22" s="513" customFormat="1" ht="27.75" customHeight="1">
      <c r="A6" s="519" t="s">
        <v>259</v>
      </c>
      <c r="B6" s="520"/>
      <c r="C6" s="520"/>
      <c r="D6" s="520"/>
      <c r="E6" s="520"/>
      <c r="F6" s="520"/>
      <c r="G6" s="520"/>
      <c r="H6" s="520"/>
      <c r="I6" s="520"/>
      <c r="J6" s="520"/>
      <c r="K6" s="520"/>
      <c r="L6" s="512"/>
      <c r="M6" s="512"/>
      <c r="N6" s="512"/>
      <c r="O6" s="512"/>
      <c r="P6" s="512"/>
      <c r="Q6" s="512"/>
      <c r="R6" s="512"/>
      <c r="S6" s="512"/>
      <c r="T6" s="512"/>
      <c r="U6" s="512"/>
    </row>
    <row r="7" spans="1:22" s="514" customFormat="1" ht="23.25">
      <c r="A7" s="521" t="s">
        <v>491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5"/>
      <c r="N7" s="435"/>
      <c r="O7" s="435"/>
      <c r="P7" s="435"/>
      <c r="Q7" s="435"/>
      <c r="R7" s="435"/>
      <c r="S7" s="435"/>
      <c r="T7" s="435"/>
      <c r="U7" s="435"/>
    </row>
    <row r="8" spans="1:22" s="514" customFormat="1" ht="23.25">
      <c r="A8" s="435"/>
      <c r="B8" s="521" t="s">
        <v>492</v>
      </c>
      <c r="C8" s="522"/>
      <c r="D8" s="522"/>
      <c r="E8" s="522"/>
      <c r="F8" s="522"/>
      <c r="G8" s="522"/>
      <c r="H8" s="522"/>
      <c r="I8" s="522"/>
      <c r="J8" s="522"/>
      <c r="K8" s="522"/>
      <c r="L8" s="435"/>
      <c r="M8" s="435"/>
      <c r="N8" s="435"/>
      <c r="O8" s="435"/>
      <c r="P8" s="435"/>
      <c r="Q8" s="435"/>
      <c r="R8" s="435"/>
      <c r="S8" s="435"/>
      <c r="T8" s="435"/>
      <c r="U8" s="435"/>
    </row>
    <row r="9" spans="1:22" s="514" customFormat="1" ht="23.25">
      <c r="A9" s="435"/>
      <c r="B9" s="523" t="s">
        <v>493</v>
      </c>
      <c r="C9" s="523"/>
      <c r="D9" s="523"/>
      <c r="E9" s="523"/>
      <c r="F9" s="523"/>
      <c r="G9" s="523"/>
      <c r="H9" s="523"/>
      <c r="I9" s="523"/>
      <c r="J9" s="523"/>
      <c r="K9" s="522"/>
      <c r="L9" s="435"/>
      <c r="M9" s="435"/>
      <c r="N9" s="435"/>
      <c r="O9" s="435"/>
      <c r="P9" s="435"/>
      <c r="Q9" s="435"/>
      <c r="R9" s="435"/>
      <c r="S9" s="435"/>
      <c r="T9" s="435"/>
      <c r="U9" s="435"/>
    </row>
    <row r="10" spans="1:22" s="514" customFormat="1" ht="20.25" customHeight="1">
      <c r="A10" s="435"/>
      <c r="B10" s="521" t="s">
        <v>494</v>
      </c>
      <c r="C10" s="522"/>
      <c r="D10" s="522"/>
      <c r="E10" s="522"/>
      <c r="F10" s="522"/>
      <c r="G10" s="522"/>
      <c r="H10" s="522"/>
      <c r="I10" s="522"/>
      <c r="J10" s="522"/>
      <c r="K10" s="522"/>
      <c r="L10" s="435"/>
      <c r="M10" s="435"/>
      <c r="N10" s="435"/>
      <c r="O10" s="435"/>
      <c r="P10" s="435"/>
      <c r="Q10" s="435"/>
      <c r="R10" s="435"/>
      <c r="S10" s="435"/>
      <c r="T10" s="435"/>
      <c r="U10" s="435"/>
    </row>
    <row r="11" spans="1:22" s="514" customFormat="1" ht="23.25">
      <c r="A11" s="523" t="s">
        <v>495</v>
      </c>
      <c r="B11" s="523"/>
      <c r="C11" s="523"/>
      <c r="D11" s="523"/>
      <c r="E11" s="523"/>
      <c r="F11" s="523"/>
      <c r="G11" s="523"/>
      <c r="H11" s="523"/>
      <c r="I11" s="523"/>
      <c r="J11" s="523"/>
      <c r="K11" s="523"/>
      <c r="L11" s="435"/>
      <c r="M11" s="435"/>
      <c r="N11" s="435"/>
      <c r="O11" s="435"/>
      <c r="P11" s="435"/>
      <c r="Q11" s="435"/>
      <c r="R11" s="435"/>
      <c r="S11" s="435"/>
      <c r="T11" s="435"/>
      <c r="U11" s="435"/>
    </row>
    <row r="12" spans="1:22" s="514" customFormat="1" ht="23.25">
      <c r="A12" s="523" t="s">
        <v>496</v>
      </c>
      <c r="B12" s="523"/>
      <c r="C12" s="523"/>
      <c r="D12" s="523"/>
      <c r="E12" s="523"/>
      <c r="F12" s="523"/>
      <c r="G12" s="523"/>
      <c r="H12" s="523"/>
      <c r="I12" s="523"/>
      <c r="J12" s="523"/>
      <c r="K12" s="523"/>
      <c r="L12" s="435"/>
      <c r="M12" s="435"/>
      <c r="N12" s="435"/>
      <c r="O12" s="435"/>
      <c r="P12" s="435"/>
      <c r="Q12" s="435"/>
      <c r="R12" s="435"/>
      <c r="S12" s="435"/>
      <c r="T12" s="435"/>
      <c r="U12" s="435"/>
    </row>
    <row r="13" spans="1:22" s="514" customFormat="1" ht="23.25">
      <c r="A13" s="524" t="s">
        <v>497</v>
      </c>
      <c r="B13" s="523"/>
      <c r="C13" s="523"/>
      <c r="D13" s="523"/>
      <c r="E13" s="523"/>
      <c r="F13" s="523"/>
      <c r="G13" s="523"/>
      <c r="H13" s="523"/>
      <c r="I13" s="523"/>
      <c r="J13" s="523"/>
      <c r="K13" s="523"/>
      <c r="L13" s="435"/>
      <c r="M13" s="435"/>
      <c r="N13" s="435"/>
      <c r="O13" s="435"/>
      <c r="P13" s="435"/>
      <c r="Q13" s="435"/>
      <c r="R13" s="435"/>
      <c r="S13" s="435"/>
      <c r="T13" s="435"/>
      <c r="U13" s="435"/>
    </row>
    <row r="14" spans="1:22" s="514" customFormat="1" ht="23.25">
      <c r="A14" s="525" t="s">
        <v>498</v>
      </c>
      <c r="B14" s="523"/>
      <c r="C14" s="523"/>
      <c r="D14" s="523"/>
      <c r="E14" s="523"/>
      <c r="F14" s="523"/>
      <c r="G14" s="523"/>
      <c r="H14" s="523"/>
      <c r="I14" s="523"/>
      <c r="J14" s="523"/>
      <c r="K14" s="523"/>
      <c r="L14" s="435"/>
      <c r="M14" s="435"/>
      <c r="N14" s="435"/>
      <c r="O14" s="435"/>
      <c r="P14" s="435"/>
      <c r="Q14" s="435"/>
      <c r="R14" s="435"/>
      <c r="S14" s="435"/>
      <c r="T14" s="435"/>
      <c r="U14" s="435"/>
    </row>
    <row r="15" spans="1:22" s="527" customFormat="1" ht="8.25" customHeight="1">
      <c r="A15" s="526"/>
      <c r="B15" s="526"/>
      <c r="C15" s="526"/>
      <c r="D15" s="526"/>
      <c r="E15" s="526"/>
      <c r="F15" s="526"/>
      <c r="G15" s="526"/>
      <c r="H15" s="526"/>
      <c r="I15" s="526"/>
      <c r="J15" s="526"/>
      <c r="K15" s="526"/>
      <c r="L15" s="410"/>
      <c r="M15" s="410"/>
      <c r="N15" s="410"/>
      <c r="O15" s="410"/>
      <c r="P15" s="410"/>
      <c r="Q15" s="410"/>
      <c r="R15" s="410"/>
      <c r="S15" s="410"/>
      <c r="T15" s="410"/>
      <c r="U15" s="410"/>
    </row>
    <row r="16" spans="1:22" ht="55.5" customHeight="1">
      <c r="A16" s="571" t="s">
        <v>258</v>
      </c>
      <c r="B16" s="571"/>
      <c r="C16" s="571"/>
      <c r="D16" s="571"/>
      <c r="E16" s="571"/>
      <c r="F16" s="571"/>
      <c r="G16" s="571"/>
      <c r="H16" s="571"/>
      <c r="I16" s="571"/>
      <c r="J16" s="571"/>
      <c r="K16" s="571"/>
      <c r="L16" s="571"/>
      <c r="M16" s="571"/>
      <c r="N16" s="571"/>
      <c r="O16" s="571"/>
      <c r="P16" s="571"/>
      <c r="Q16" s="571"/>
      <c r="R16" s="571"/>
      <c r="S16" s="571"/>
      <c r="T16" s="571"/>
      <c r="U16" s="571"/>
    </row>
    <row r="17" spans="1:21" s="528" customFormat="1" ht="29.25" customHeight="1">
      <c r="A17" s="568" t="s">
        <v>322</v>
      </c>
      <c r="B17" s="568"/>
      <c r="C17" s="568"/>
      <c r="D17" s="568"/>
      <c r="E17" s="568"/>
      <c r="F17" s="568"/>
      <c r="G17" s="568"/>
      <c r="H17" s="568"/>
      <c r="I17" s="568"/>
      <c r="J17" s="568"/>
      <c r="K17" s="568"/>
      <c r="L17" s="568"/>
      <c r="M17" s="568"/>
      <c r="N17" s="568"/>
      <c r="O17" s="568"/>
      <c r="P17" s="568"/>
      <c r="Q17" s="568"/>
      <c r="R17" s="568"/>
      <c r="S17" s="568"/>
      <c r="T17" s="568"/>
      <c r="U17" s="568"/>
    </row>
    <row r="18" spans="1:21" s="528" customFormat="1" ht="29.25" customHeight="1">
      <c r="A18" s="568"/>
      <c r="B18" s="568"/>
      <c r="C18" s="568"/>
      <c r="D18" s="568"/>
      <c r="E18" s="568"/>
      <c r="F18" s="568"/>
      <c r="G18" s="568"/>
      <c r="H18" s="568"/>
      <c r="I18" s="568"/>
      <c r="J18" s="568"/>
      <c r="K18" s="568"/>
      <c r="L18" s="568"/>
      <c r="M18" s="568"/>
      <c r="N18" s="568"/>
      <c r="O18" s="568"/>
      <c r="P18" s="568"/>
      <c r="Q18" s="568"/>
      <c r="R18" s="568"/>
      <c r="S18" s="568"/>
      <c r="T18" s="568"/>
      <c r="U18" s="568"/>
    </row>
    <row r="19" spans="1:21" s="528" customFormat="1"/>
    <row r="20" spans="1:21" s="528" customFormat="1"/>
    <row r="21" spans="1:21" s="528" customFormat="1"/>
    <row r="22" spans="1:21" s="528" customFormat="1"/>
    <row r="23" spans="1:21" s="528" customFormat="1"/>
    <row r="24" spans="1:21" s="528" customFormat="1"/>
    <row r="25" spans="1:21" s="528" customFormat="1"/>
    <row r="26" spans="1:21" s="528" customFormat="1"/>
    <row r="27" spans="1:21" s="528" customFormat="1"/>
    <row r="28" spans="1:21" s="528" customFormat="1"/>
    <row r="29" spans="1:21" s="528" customFormat="1"/>
    <row r="30" spans="1:21" s="528" customFormat="1"/>
    <row r="31" spans="1:21" s="528" customFormat="1"/>
    <row r="32" spans="1:21" s="528" customFormat="1"/>
    <row r="33" spans="1:21" s="528" customFormat="1"/>
    <row r="34" spans="1:21" s="528" customFormat="1" ht="29.25" customHeight="1">
      <c r="A34" s="568" t="s">
        <v>322</v>
      </c>
      <c r="B34" s="568"/>
      <c r="C34" s="568"/>
      <c r="D34" s="568"/>
      <c r="E34" s="568"/>
      <c r="F34" s="568"/>
      <c r="G34" s="568"/>
      <c r="H34" s="568"/>
      <c r="I34" s="568"/>
      <c r="J34" s="568"/>
      <c r="K34" s="568"/>
      <c r="L34" s="568"/>
      <c r="M34" s="568"/>
      <c r="N34" s="568"/>
      <c r="O34" s="568"/>
      <c r="P34" s="568"/>
      <c r="Q34" s="568"/>
      <c r="R34" s="568"/>
      <c r="S34" s="568"/>
      <c r="T34" s="568"/>
      <c r="U34" s="568"/>
    </row>
    <row r="35" spans="1:21" s="528" customFormat="1" ht="29.25" customHeight="1">
      <c r="A35" s="568"/>
      <c r="B35" s="568"/>
      <c r="C35" s="568"/>
      <c r="D35" s="568"/>
      <c r="E35" s="568"/>
      <c r="F35" s="568"/>
      <c r="G35" s="568"/>
      <c r="H35" s="568"/>
      <c r="I35" s="568"/>
      <c r="J35" s="568"/>
      <c r="K35" s="568"/>
      <c r="L35" s="568"/>
      <c r="M35" s="568"/>
      <c r="N35" s="568"/>
      <c r="O35" s="568"/>
      <c r="P35" s="568"/>
      <c r="Q35" s="568"/>
      <c r="R35" s="568"/>
      <c r="S35" s="568"/>
      <c r="T35" s="568"/>
      <c r="U35" s="568"/>
    </row>
    <row r="36" spans="1:21" s="528" customFormat="1"/>
    <row r="37" spans="1:21" s="528" customFormat="1"/>
    <row r="38" spans="1:21" s="528" customFormat="1"/>
    <row r="39" spans="1:21" s="528" customFormat="1"/>
    <row r="40" spans="1:21" s="528" customFormat="1"/>
    <row r="41" spans="1:21" s="528" customFormat="1"/>
    <row r="42" spans="1:21" s="528" customFormat="1"/>
    <row r="43" spans="1:21" s="528" customFormat="1"/>
    <row r="44" spans="1:21" s="528" customFormat="1"/>
    <row r="45" spans="1:21" s="528" customFormat="1"/>
    <row r="46" spans="1:21" s="528" customFormat="1"/>
    <row r="47" spans="1:21" s="528" customFormat="1"/>
    <row r="48" spans="1:21" s="528" customFormat="1"/>
    <row r="49" spans="1:21" s="528" customFormat="1"/>
    <row r="50" spans="1:21" s="528" customFormat="1"/>
    <row r="51" spans="1:21" s="528" customFormat="1"/>
    <row r="52" spans="1:21" s="528" customFormat="1" ht="29.25" customHeight="1">
      <c r="A52" s="568" t="s">
        <v>322</v>
      </c>
      <c r="B52" s="568"/>
      <c r="C52" s="568"/>
      <c r="D52" s="568"/>
      <c r="E52" s="568"/>
      <c r="F52" s="568"/>
      <c r="G52" s="568"/>
      <c r="H52" s="568"/>
      <c r="I52" s="568"/>
      <c r="J52" s="568"/>
      <c r="K52" s="568"/>
      <c r="L52" s="568"/>
      <c r="M52" s="568"/>
      <c r="N52" s="568"/>
      <c r="O52" s="568"/>
      <c r="P52" s="568"/>
      <c r="Q52" s="568"/>
      <c r="R52" s="568"/>
      <c r="S52" s="568"/>
      <c r="T52" s="568"/>
      <c r="U52" s="568"/>
    </row>
    <row r="53" spans="1:21" s="528" customFormat="1" ht="29.25" customHeight="1">
      <c r="A53" s="568"/>
      <c r="B53" s="568"/>
      <c r="C53" s="568"/>
      <c r="D53" s="568"/>
      <c r="E53" s="568"/>
      <c r="F53" s="568"/>
      <c r="G53" s="568"/>
      <c r="H53" s="568"/>
      <c r="I53" s="568"/>
      <c r="J53" s="568"/>
      <c r="K53" s="568"/>
      <c r="L53" s="568"/>
      <c r="M53" s="568"/>
      <c r="N53" s="568"/>
      <c r="O53" s="568"/>
      <c r="P53" s="568"/>
      <c r="Q53" s="568"/>
      <c r="R53" s="568"/>
      <c r="S53" s="568"/>
      <c r="T53" s="568"/>
      <c r="U53" s="568"/>
    </row>
    <row r="54" spans="1:21" s="528" customFormat="1"/>
    <row r="55" spans="1:21" s="528" customFormat="1"/>
    <row r="56" spans="1:21" s="528" customFormat="1"/>
    <row r="57" spans="1:21" s="528" customFormat="1"/>
    <row r="58" spans="1:21" s="528" customFormat="1"/>
    <row r="59" spans="1:21" s="528" customFormat="1"/>
    <row r="60" spans="1:21" s="528" customFormat="1"/>
    <row r="61" spans="1:21" s="528" customFormat="1"/>
    <row r="62" spans="1:21" s="528" customFormat="1"/>
    <row r="63" spans="1:21" s="528" customFormat="1"/>
    <row r="64" spans="1:21" s="528" customFormat="1"/>
    <row r="65" spans="1:21" s="528" customFormat="1"/>
    <row r="66" spans="1:21" s="528" customFormat="1"/>
    <row r="67" spans="1:21" s="528" customFormat="1"/>
    <row r="68" spans="1:21" s="528" customFormat="1"/>
    <row r="69" spans="1:21" s="528" customFormat="1"/>
    <row r="70" spans="1:21" s="528" customFormat="1" ht="29.25" customHeight="1">
      <c r="A70" s="568" t="s">
        <v>322</v>
      </c>
      <c r="B70" s="568"/>
      <c r="C70" s="568"/>
      <c r="D70" s="568"/>
      <c r="E70" s="568"/>
      <c r="F70" s="568"/>
      <c r="G70" s="568"/>
      <c r="H70" s="568"/>
      <c r="I70" s="568"/>
      <c r="J70" s="568"/>
      <c r="K70" s="568"/>
      <c r="L70" s="568"/>
      <c r="M70" s="568"/>
      <c r="N70" s="568"/>
      <c r="O70" s="568"/>
      <c r="P70" s="568"/>
      <c r="Q70" s="568"/>
      <c r="R70" s="568"/>
      <c r="S70" s="568"/>
      <c r="T70" s="568"/>
      <c r="U70" s="568"/>
    </row>
    <row r="71" spans="1:21" s="528" customFormat="1" ht="29.25" customHeight="1">
      <c r="A71" s="568"/>
      <c r="B71" s="568"/>
      <c r="C71" s="568"/>
      <c r="D71" s="568"/>
      <c r="E71" s="568"/>
      <c r="F71" s="568"/>
      <c r="G71" s="568"/>
      <c r="H71" s="568"/>
      <c r="I71" s="568"/>
      <c r="J71" s="568"/>
      <c r="K71" s="568"/>
      <c r="L71" s="568"/>
      <c r="M71" s="568"/>
      <c r="N71" s="568"/>
      <c r="O71" s="568"/>
      <c r="P71" s="568"/>
      <c r="Q71" s="568"/>
      <c r="R71" s="568"/>
      <c r="S71" s="568"/>
      <c r="T71" s="568"/>
      <c r="U71" s="568"/>
    </row>
    <row r="72" spans="1:21" s="528" customFormat="1"/>
    <row r="73" spans="1:21" s="528" customFormat="1"/>
    <row r="74" spans="1:21" s="528" customFormat="1"/>
    <row r="75" spans="1:21" s="528" customFormat="1"/>
    <row r="76" spans="1:21" s="528" customFormat="1"/>
    <row r="77" spans="1:21" s="528" customFormat="1"/>
    <row r="78" spans="1:21" s="528" customFormat="1"/>
    <row r="79" spans="1:21" s="528" customFormat="1"/>
    <row r="80" spans="1:21" s="528" customFormat="1"/>
    <row r="81" spans="1:21" s="528" customFormat="1"/>
    <row r="82" spans="1:21" s="528" customFormat="1"/>
    <row r="83" spans="1:21" s="528" customFormat="1"/>
    <row r="84" spans="1:21" s="528" customFormat="1"/>
    <row r="85" spans="1:21" s="528" customFormat="1"/>
    <row r="86" spans="1:21" s="528" customFormat="1"/>
    <row r="87" spans="1:21" s="528" customFormat="1"/>
    <row r="88" spans="1:21" s="528" customFormat="1" ht="29.25" customHeight="1">
      <c r="A88" s="568" t="s">
        <v>322</v>
      </c>
      <c r="B88" s="568"/>
      <c r="C88" s="568"/>
      <c r="D88" s="568"/>
      <c r="E88" s="568"/>
      <c r="F88" s="568"/>
      <c r="G88" s="568"/>
      <c r="H88" s="568"/>
      <c r="I88" s="568"/>
      <c r="J88" s="568"/>
      <c r="K88" s="568"/>
      <c r="L88" s="568"/>
      <c r="M88" s="568"/>
      <c r="N88" s="568"/>
      <c r="O88" s="568"/>
      <c r="P88" s="568"/>
      <c r="Q88" s="568"/>
      <c r="R88" s="568"/>
      <c r="S88" s="568"/>
      <c r="T88" s="568"/>
      <c r="U88" s="568"/>
    </row>
    <row r="89" spans="1:21" s="528" customFormat="1" ht="29.25" customHeight="1">
      <c r="A89" s="568"/>
      <c r="B89" s="568"/>
      <c r="C89" s="568"/>
      <c r="D89" s="568"/>
      <c r="E89" s="568"/>
      <c r="F89" s="568"/>
      <c r="G89" s="568"/>
      <c r="H89" s="568"/>
      <c r="I89" s="568"/>
      <c r="J89" s="568"/>
      <c r="K89" s="568"/>
      <c r="L89" s="568"/>
      <c r="M89" s="568"/>
      <c r="N89" s="568"/>
      <c r="O89" s="568"/>
      <c r="P89" s="568"/>
      <c r="Q89" s="568"/>
      <c r="R89" s="568"/>
      <c r="S89" s="568"/>
      <c r="T89" s="568"/>
      <c r="U89" s="568"/>
    </row>
    <row r="90" spans="1:21" s="528" customFormat="1"/>
    <row r="91" spans="1:21" s="528" customFormat="1"/>
    <row r="92" spans="1:21" s="528" customFormat="1"/>
    <row r="93" spans="1:21" s="528" customFormat="1"/>
    <row r="94" spans="1:21" s="528" customFormat="1"/>
    <row r="95" spans="1:21" s="528" customFormat="1"/>
    <row r="96" spans="1:21" s="528" customFormat="1"/>
    <row r="97" s="528" customFormat="1"/>
    <row r="98" s="528" customFormat="1"/>
    <row r="99" s="528" customFormat="1"/>
    <row r="100" s="528" customFormat="1"/>
    <row r="101" s="528" customFormat="1"/>
    <row r="102" s="528" customFormat="1"/>
    <row r="103" s="528" customFormat="1"/>
    <row r="104" s="528" customFormat="1"/>
    <row r="105" s="528" customFormat="1"/>
    <row r="106" s="528" customFormat="1"/>
    <row r="107" s="528" customFormat="1"/>
    <row r="108" s="528" customFormat="1"/>
    <row r="109" s="528" customFormat="1"/>
    <row r="110" s="528" customFormat="1"/>
    <row r="111" s="528" customFormat="1"/>
    <row r="112" s="528" customFormat="1"/>
    <row r="113" s="528" customFormat="1"/>
    <row r="114" s="528" customFormat="1"/>
    <row r="115" s="528" customFormat="1"/>
    <row r="116" s="528" customFormat="1"/>
    <row r="117" s="528" customFormat="1"/>
    <row r="118" s="528" customFormat="1"/>
    <row r="119" s="528" customFormat="1"/>
    <row r="120" s="528" customFormat="1"/>
    <row r="121" s="528" customFormat="1"/>
    <row r="122" s="528" customFormat="1"/>
    <row r="123" s="528" customFormat="1"/>
    <row r="124" s="528" customFormat="1"/>
    <row r="125" s="528" customFormat="1"/>
    <row r="126" s="528" customFormat="1"/>
    <row r="127" s="528" customFormat="1"/>
    <row r="128" s="528" customFormat="1"/>
    <row r="129" s="528" customFormat="1"/>
    <row r="130" s="528" customFormat="1"/>
    <row r="131" s="528" customFormat="1"/>
    <row r="132" s="528" customFormat="1"/>
    <row r="133" s="528" customFormat="1"/>
    <row r="134" s="528" customFormat="1"/>
    <row r="135" s="528" customFormat="1"/>
    <row r="136" s="528" customFormat="1"/>
    <row r="137" s="528" customFormat="1"/>
    <row r="138" s="528" customFormat="1"/>
    <row r="139" s="528" customFormat="1"/>
    <row r="140" s="528" customFormat="1"/>
    <row r="141" s="528" customFormat="1"/>
    <row r="142" s="528" customFormat="1"/>
    <row r="143" s="528" customFormat="1"/>
    <row r="144" s="528" customFormat="1"/>
    <row r="145" s="528" customFormat="1"/>
    <row r="146" s="528" customFormat="1"/>
    <row r="147" s="528" customFormat="1"/>
    <row r="148" s="528" customFormat="1"/>
    <row r="149" s="528" customFormat="1"/>
    <row r="150" s="528" customFormat="1"/>
    <row r="151" s="528" customFormat="1"/>
    <row r="152" s="528" customFormat="1"/>
    <row r="153" s="528" customFormat="1"/>
    <row r="154" s="528" customFormat="1"/>
    <row r="155" s="528" customFormat="1"/>
    <row r="156" s="528" customFormat="1"/>
    <row r="157" s="528" customFormat="1"/>
    <row r="158" s="528" customFormat="1"/>
    <row r="159" s="528" customFormat="1"/>
    <row r="160" s="528" customFormat="1"/>
    <row r="161" s="528" customFormat="1"/>
    <row r="162" s="528" customFormat="1"/>
  </sheetData>
  <sheetProtection algorithmName="SHA-512" hashValue="Bf3bbhgETbosdk+JpM0Ei2BcDa6bGemGfccuix8n3OYu8tKHttv/6FL3jR8vAoN8KfcldPomI9oWAkse78nCQA==" saltValue="rXk6k/EJx/RhP0vG0VpQ9w==" spinCount="100000" sheet="1" objects="1" scenarios="1"/>
  <mergeCells count="9">
    <mergeCell ref="A1:U1"/>
    <mergeCell ref="A34:U35"/>
    <mergeCell ref="A52:U53"/>
    <mergeCell ref="A70:U71"/>
    <mergeCell ref="A88:U89"/>
    <mergeCell ref="A5:U5"/>
    <mergeCell ref="A3:U3"/>
    <mergeCell ref="A16:U16"/>
    <mergeCell ref="A17:U18"/>
  </mergeCells>
  <printOptions horizontalCentered="1"/>
  <pageMargins left="0.5" right="0.5" top="0.5" bottom="0.62" header="0.24" footer="0.25"/>
  <pageSetup paperSize="9" scale="82" orientation="landscape" horizontalDpi="200" verticalDpi="200" r:id="rId1"/>
  <headerFooter>
    <oddFooter>&amp;CCommunity Information Radar Analysis: CIA 2021&amp;R&amp;"Calibri Light (Headings),Regular" &amp;P/&amp;N</oddFooter>
  </headerFooter>
  <rowBreaks count="5" manualBreakCount="5">
    <brk id="16" max="29" man="1"/>
    <brk id="33" max="20" man="1"/>
    <brk id="51" max="20" man="1"/>
    <brk id="69" max="20" man="1"/>
    <brk id="87" max="20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6" tint="-0.499984740745262"/>
  </sheetPr>
  <dimension ref="A1:J12"/>
  <sheetViews>
    <sheetView zoomScale="110" zoomScaleNormal="110" zoomScaleSheetLayoutView="90" workbookViewId="0">
      <selection activeCell="H8" sqref="H8"/>
    </sheetView>
  </sheetViews>
  <sheetFormatPr defaultColWidth="11.42578125" defaultRowHeight="12.75"/>
  <cols>
    <col min="1" max="1" width="8.28515625" style="1" customWidth="1"/>
    <col min="2" max="2" width="17" style="1" customWidth="1"/>
    <col min="3" max="3" width="59.140625" style="1" customWidth="1"/>
    <col min="4" max="4" width="10" style="1" customWidth="1"/>
    <col min="5" max="5" width="8.28515625" style="1" customWidth="1"/>
    <col min="6" max="16384" width="11.42578125" style="1"/>
  </cols>
  <sheetData>
    <row r="1" spans="1:10">
      <c r="A1" s="2"/>
      <c r="B1" s="2"/>
      <c r="C1" s="2"/>
      <c r="D1" s="2"/>
      <c r="E1" s="2"/>
    </row>
    <row r="2" spans="1:10" ht="37.5">
      <c r="A2" s="723" t="s">
        <v>49</v>
      </c>
      <c r="B2" s="723"/>
      <c r="C2" s="723"/>
      <c r="D2" s="723"/>
      <c r="E2" s="3"/>
    </row>
    <row r="3" spans="1:10" ht="31.5">
      <c r="A3" s="2"/>
      <c r="B3" s="5" t="s">
        <v>74</v>
      </c>
      <c r="C3" s="234" t="s">
        <v>321</v>
      </c>
      <c r="D3" s="4"/>
      <c r="E3" s="3"/>
      <c r="J3"/>
    </row>
    <row r="4" spans="1:10" ht="31.5">
      <c r="A4" s="2"/>
      <c r="B4" s="2"/>
      <c r="C4" s="8" t="s">
        <v>311</v>
      </c>
      <c r="D4" s="4"/>
      <c r="E4" s="3"/>
    </row>
    <row r="5" spans="1:10" ht="30.75" customHeight="1">
      <c r="A5" s="2"/>
      <c r="B5" s="2"/>
      <c r="C5" s="8" t="s">
        <v>76</v>
      </c>
      <c r="D5" s="4"/>
      <c r="E5" s="3"/>
    </row>
    <row r="6" spans="1:10" s="14" customFormat="1" ht="30.75" customHeight="1">
      <c r="A6" s="11"/>
      <c r="B6" s="12" t="s">
        <v>77</v>
      </c>
      <c r="C6" s="12" t="s">
        <v>320</v>
      </c>
      <c r="D6" s="12"/>
      <c r="E6" s="13"/>
    </row>
    <row r="7" spans="1:10" s="14" customFormat="1" ht="30.75" customHeight="1">
      <c r="A7" s="11"/>
      <c r="B7" s="12" t="s">
        <v>78</v>
      </c>
      <c r="C7" s="364">
        <v>44450</v>
      </c>
      <c r="D7" s="12"/>
      <c r="E7" s="13"/>
      <c r="G7" s="15"/>
    </row>
    <row r="8" spans="1:10" ht="31.5">
      <c r="A8" s="2"/>
      <c r="B8" s="7" t="s">
        <v>319</v>
      </c>
      <c r="C8" s="7"/>
      <c r="D8" s="8"/>
      <c r="E8" s="6"/>
    </row>
    <row r="9" spans="1:10" ht="31.5">
      <c r="A9" s="2"/>
      <c r="B9" s="7"/>
      <c r="C9" s="8"/>
      <c r="D9" s="8"/>
      <c r="E9" s="3"/>
      <c r="H9"/>
    </row>
    <row r="10" spans="1:10" ht="31.5">
      <c r="A10" s="2"/>
      <c r="B10" s="9"/>
      <c r="C10" s="8"/>
      <c r="D10" s="8"/>
      <c r="E10" s="3"/>
    </row>
    <row r="11" spans="1:10" ht="30">
      <c r="A11" s="2"/>
      <c r="B11" s="722" t="s">
        <v>75</v>
      </c>
      <c r="C11" s="722"/>
      <c r="D11" s="722"/>
      <c r="E11" s="10"/>
    </row>
    <row r="12" spans="1:10" ht="24" customHeight="1">
      <c r="A12" s="2"/>
      <c r="B12" s="2"/>
      <c r="C12" s="2"/>
      <c r="D12" s="2"/>
      <c r="E12" s="2"/>
    </row>
  </sheetData>
  <sheetProtection formatCells="0" formatColumns="0" formatRows="0" insertColumns="0" insertRows="0" insertHyperlinks="0" deleteColumns="0" deleteRows="0" sort="0" autoFilter="0" pivotTables="0"/>
  <mergeCells count="2">
    <mergeCell ref="B11:D11"/>
    <mergeCell ref="A2:D2"/>
  </mergeCells>
  <printOptions horizontalCentered="1"/>
  <pageMargins left="0.75" right="0.75" top="1" bottom="1" header="0.5" footer="0.5"/>
  <pageSetup paperSize="9" scale="120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D77"/>
  <sheetViews>
    <sheetView zoomScaleNormal="100" workbookViewId="0">
      <pane ySplit="1" topLeftCell="A2" activePane="bottomLeft" state="frozen"/>
      <selection pane="bottomLeft" activeCell="G13" sqref="G13"/>
    </sheetView>
  </sheetViews>
  <sheetFormatPr defaultRowHeight="23.25" customHeight="1"/>
  <cols>
    <col min="1" max="1" width="7.140625" style="492" customWidth="1"/>
    <col min="2" max="2" width="18.85546875" style="487" customWidth="1"/>
    <col min="3" max="3" width="37.140625" style="487" bestFit="1" customWidth="1"/>
    <col min="4" max="4" width="52" style="487" customWidth="1"/>
    <col min="5" max="16384" width="9.140625" style="487"/>
  </cols>
  <sheetData>
    <row r="1" spans="1:4" s="488" customFormat="1" ht="23.25" customHeight="1">
      <c r="A1" s="493" t="s">
        <v>489</v>
      </c>
      <c r="B1" s="494" t="s">
        <v>486</v>
      </c>
      <c r="C1" s="494" t="s">
        <v>487</v>
      </c>
      <c r="D1" s="495" t="s">
        <v>488</v>
      </c>
    </row>
    <row r="2" spans="1:4" ht="23.25" customHeight="1" thickBot="1">
      <c r="A2" s="497">
        <v>1</v>
      </c>
      <c r="B2" s="498" t="s">
        <v>358</v>
      </c>
      <c r="C2" s="490" t="s">
        <v>353</v>
      </c>
      <c r="D2" s="491" t="s">
        <v>359</v>
      </c>
    </row>
    <row r="3" spans="1:4" ht="23.25" customHeight="1" thickBot="1">
      <c r="A3" s="496">
        <v>2</v>
      </c>
      <c r="B3" s="489" t="s">
        <v>360</v>
      </c>
      <c r="C3" s="490" t="s">
        <v>349</v>
      </c>
      <c r="D3" s="491" t="s">
        <v>361</v>
      </c>
    </row>
    <row r="4" spans="1:4" ht="23.25" customHeight="1" thickBot="1">
      <c r="A4" s="496">
        <v>3</v>
      </c>
      <c r="B4" s="489" t="s">
        <v>362</v>
      </c>
      <c r="C4" s="490" t="s">
        <v>350</v>
      </c>
      <c r="D4" s="491" t="s">
        <v>363</v>
      </c>
    </row>
    <row r="5" spans="1:4" ht="23.25" customHeight="1" thickBot="1">
      <c r="A5" s="496">
        <v>4</v>
      </c>
      <c r="B5" s="489" t="s">
        <v>364</v>
      </c>
      <c r="C5" s="490" t="s">
        <v>347</v>
      </c>
      <c r="D5" s="491" t="s">
        <v>365</v>
      </c>
    </row>
    <row r="6" spans="1:4" ht="23.25" customHeight="1" thickBot="1">
      <c r="A6" s="496">
        <v>5</v>
      </c>
      <c r="B6" s="489" t="s">
        <v>366</v>
      </c>
      <c r="C6" s="490" t="s">
        <v>349</v>
      </c>
      <c r="D6" s="491" t="s">
        <v>367</v>
      </c>
    </row>
    <row r="7" spans="1:4" ht="23.25" customHeight="1" thickBot="1">
      <c r="A7" s="496">
        <v>6</v>
      </c>
      <c r="B7" s="489" t="s">
        <v>368</v>
      </c>
      <c r="C7" s="490" t="s">
        <v>350</v>
      </c>
      <c r="D7" s="491" t="s">
        <v>369</v>
      </c>
    </row>
    <row r="8" spans="1:4" ht="23.25" customHeight="1" thickBot="1">
      <c r="A8" s="496">
        <v>7</v>
      </c>
      <c r="B8" s="489" t="s">
        <v>370</v>
      </c>
      <c r="C8" s="490" t="s">
        <v>347</v>
      </c>
      <c r="D8" s="491" t="s">
        <v>371</v>
      </c>
    </row>
    <row r="9" spans="1:4" ht="23.25" customHeight="1" thickBot="1">
      <c r="A9" s="496">
        <v>8</v>
      </c>
      <c r="B9" s="489" t="s">
        <v>372</v>
      </c>
      <c r="C9" s="490" t="s">
        <v>347</v>
      </c>
      <c r="D9" s="491" t="s">
        <v>371</v>
      </c>
    </row>
    <row r="10" spans="1:4" ht="24.75" thickBot="1">
      <c r="A10" s="496">
        <v>9</v>
      </c>
      <c r="B10" s="489" t="s">
        <v>373</v>
      </c>
      <c r="C10" s="490" t="s">
        <v>351</v>
      </c>
      <c r="D10" s="491" t="s">
        <v>374</v>
      </c>
    </row>
    <row r="11" spans="1:4" ht="23.25" customHeight="1" thickBot="1">
      <c r="A11" s="496">
        <v>10</v>
      </c>
      <c r="B11" s="489" t="s">
        <v>375</v>
      </c>
      <c r="C11" s="490" t="s">
        <v>347</v>
      </c>
      <c r="D11" s="491" t="s">
        <v>347</v>
      </c>
    </row>
    <row r="12" spans="1:4" ht="23.25" customHeight="1" thickBot="1">
      <c r="A12" s="496">
        <v>11</v>
      </c>
      <c r="B12" s="489" t="s">
        <v>376</v>
      </c>
      <c r="C12" s="490" t="s">
        <v>348</v>
      </c>
      <c r="D12" s="491" t="s">
        <v>382</v>
      </c>
    </row>
    <row r="13" spans="1:4" ht="23.25" customHeight="1" thickBot="1">
      <c r="A13" s="496">
        <v>12</v>
      </c>
      <c r="B13" s="489" t="s">
        <v>377</v>
      </c>
      <c r="C13" s="490" t="s">
        <v>353</v>
      </c>
      <c r="D13" s="491" t="s">
        <v>378</v>
      </c>
    </row>
    <row r="14" spans="1:4" ht="23.25" customHeight="1" thickBot="1">
      <c r="A14" s="496">
        <v>13</v>
      </c>
      <c r="B14" s="489" t="s">
        <v>379</v>
      </c>
      <c r="C14" s="490" t="s">
        <v>347</v>
      </c>
      <c r="D14" s="491" t="s">
        <v>380</v>
      </c>
    </row>
    <row r="15" spans="1:4" ht="23.25" customHeight="1" thickBot="1">
      <c r="A15" s="496">
        <v>14</v>
      </c>
      <c r="B15" s="489" t="s">
        <v>381</v>
      </c>
      <c r="C15" s="490" t="s">
        <v>348</v>
      </c>
      <c r="D15" s="491" t="s">
        <v>382</v>
      </c>
    </row>
    <row r="16" spans="1:4" ht="23.25" customHeight="1" thickBot="1">
      <c r="A16" s="496">
        <v>15</v>
      </c>
      <c r="B16" s="499" t="s">
        <v>383</v>
      </c>
      <c r="C16" s="490" t="s">
        <v>348</v>
      </c>
      <c r="D16" s="491" t="s">
        <v>382</v>
      </c>
    </row>
    <row r="17" spans="1:4" ht="23.25" customHeight="1" thickBot="1">
      <c r="A17" s="496">
        <v>16</v>
      </c>
      <c r="B17" s="489" t="s">
        <v>384</v>
      </c>
      <c r="C17" s="490" t="s">
        <v>347</v>
      </c>
      <c r="D17" s="491" t="s">
        <v>385</v>
      </c>
    </row>
    <row r="18" spans="1:4" ht="23.25" customHeight="1" thickBot="1">
      <c r="A18" s="496">
        <v>17</v>
      </c>
      <c r="B18" s="489" t="s">
        <v>386</v>
      </c>
      <c r="C18" s="490" t="s">
        <v>348</v>
      </c>
      <c r="D18" s="491" t="s">
        <v>387</v>
      </c>
    </row>
    <row r="19" spans="1:4" ht="23.25" customHeight="1" thickBot="1">
      <c r="A19" s="496">
        <v>18</v>
      </c>
      <c r="B19" s="489" t="s">
        <v>388</v>
      </c>
      <c r="C19" s="490" t="s">
        <v>347</v>
      </c>
      <c r="D19" s="491" t="s">
        <v>389</v>
      </c>
    </row>
    <row r="20" spans="1:4" ht="23.25" customHeight="1" thickBot="1">
      <c r="A20" s="496">
        <v>19</v>
      </c>
      <c r="B20" s="489" t="s">
        <v>390</v>
      </c>
      <c r="C20" s="490" t="s">
        <v>347</v>
      </c>
      <c r="D20" s="491" t="s">
        <v>391</v>
      </c>
    </row>
    <row r="21" spans="1:4" ht="24.75" thickBot="1">
      <c r="A21" s="496">
        <v>20</v>
      </c>
      <c r="B21" s="489" t="s">
        <v>392</v>
      </c>
      <c r="C21" s="490" t="s">
        <v>348</v>
      </c>
      <c r="D21" s="491" t="s">
        <v>382</v>
      </c>
    </row>
    <row r="22" spans="1:4" ht="23.25" customHeight="1" thickBot="1">
      <c r="A22" s="496">
        <v>21</v>
      </c>
      <c r="B22" s="489" t="s">
        <v>393</v>
      </c>
      <c r="C22" s="490" t="s">
        <v>347</v>
      </c>
      <c r="D22" s="491" t="s">
        <v>394</v>
      </c>
    </row>
    <row r="23" spans="1:4" ht="23.25" customHeight="1" thickBot="1">
      <c r="A23" s="496">
        <v>22</v>
      </c>
      <c r="B23" s="489" t="s">
        <v>395</v>
      </c>
      <c r="C23" s="490" t="s">
        <v>350</v>
      </c>
      <c r="D23" s="491" t="s">
        <v>396</v>
      </c>
    </row>
    <row r="24" spans="1:4" ht="23.25" customHeight="1" thickBot="1">
      <c r="A24" s="496">
        <v>23</v>
      </c>
      <c r="B24" s="489" t="s">
        <v>323</v>
      </c>
      <c r="C24" s="490" t="s">
        <v>347</v>
      </c>
      <c r="D24" s="491" t="s">
        <v>397</v>
      </c>
    </row>
    <row r="25" spans="1:4" ht="23.25" customHeight="1" thickBot="1">
      <c r="A25" s="496">
        <v>24</v>
      </c>
      <c r="B25" s="489" t="s">
        <v>398</v>
      </c>
      <c r="C25" s="490" t="s">
        <v>347</v>
      </c>
      <c r="D25" s="491" t="s">
        <v>397</v>
      </c>
    </row>
    <row r="26" spans="1:4" ht="23.25" customHeight="1" thickBot="1">
      <c r="A26" s="496">
        <v>25</v>
      </c>
      <c r="B26" s="489" t="s">
        <v>399</v>
      </c>
      <c r="C26" s="490"/>
      <c r="D26" s="491"/>
    </row>
    <row r="27" spans="1:4" ht="23.25" customHeight="1" thickBot="1">
      <c r="A27" s="496">
        <v>26</v>
      </c>
      <c r="B27" s="489" t="s">
        <v>400</v>
      </c>
      <c r="C27" s="490" t="s">
        <v>347</v>
      </c>
      <c r="D27" s="491" t="s">
        <v>401</v>
      </c>
    </row>
    <row r="28" spans="1:4" ht="23.25" customHeight="1" thickBot="1">
      <c r="A28" s="496">
        <v>27</v>
      </c>
      <c r="B28" s="489" t="s">
        <v>402</v>
      </c>
      <c r="C28" s="490" t="s">
        <v>348</v>
      </c>
      <c r="D28" s="491" t="s">
        <v>382</v>
      </c>
    </row>
    <row r="29" spans="1:4" ht="23.25" customHeight="1" thickBot="1">
      <c r="A29" s="496">
        <v>28</v>
      </c>
      <c r="B29" s="489" t="s">
        <v>403</v>
      </c>
      <c r="C29" s="490" t="s">
        <v>349</v>
      </c>
      <c r="D29" s="491" t="s">
        <v>404</v>
      </c>
    </row>
    <row r="30" spans="1:4" ht="23.25" customHeight="1" thickBot="1">
      <c r="A30" s="496">
        <v>29</v>
      </c>
      <c r="B30" s="489" t="s">
        <v>405</v>
      </c>
      <c r="C30" s="490" t="s">
        <v>349</v>
      </c>
      <c r="D30" s="491" t="s">
        <v>406</v>
      </c>
    </row>
    <row r="31" spans="1:4" ht="23.25" customHeight="1" thickBot="1">
      <c r="A31" s="496">
        <v>30</v>
      </c>
      <c r="B31" s="489" t="s">
        <v>407</v>
      </c>
      <c r="C31" s="490" t="s">
        <v>348</v>
      </c>
      <c r="D31" s="491" t="s">
        <v>382</v>
      </c>
    </row>
    <row r="32" spans="1:4" ht="23.25" customHeight="1" thickBot="1">
      <c r="A32" s="496">
        <v>31</v>
      </c>
      <c r="B32" s="489" t="s">
        <v>408</v>
      </c>
      <c r="C32" s="490" t="s">
        <v>351</v>
      </c>
      <c r="D32" s="491" t="s">
        <v>409</v>
      </c>
    </row>
    <row r="33" spans="1:4" ht="23.25" customHeight="1" thickBot="1">
      <c r="A33" s="496">
        <v>32</v>
      </c>
      <c r="B33" s="489" t="s">
        <v>410</v>
      </c>
      <c r="C33" s="490" t="s">
        <v>347</v>
      </c>
      <c r="D33" s="491" t="s">
        <v>411</v>
      </c>
    </row>
    <row r="34" spans="1:4" ht="23.25" customHeight="1" thickBot="1">
      <c r="A34" s="496">
        <v>33</v>
      </c>
      <c r="B34" s="489" t="s">
        <v>107</v>
      </c>
      <c r="C34" s="490" t="s">
        <v>347</v>
      </c>
      <c r="D34" s="491" t="s">
        <v>412</v>
      </c>
    </row>
    <row r="35" spans="1:4" ht="23.25" customHeight="1" thickBot="1">
      <c r="A35" s="500">
        <v>34</v>
      </c>
      <c r="B35" s="501" t="s">
        <v>413</v>
      </c>
      <c r="C35" s="490" t="s">
        <v>348</v>
      </c>
      <c r="D35" s="491" t="s">
        <v>382</v>
      </c>
    </row>
    <row r="36" spans="1:4" ht="23.25" customHeight="1" thickBot="1">
      <c r="A36" s="496">
        <v>35</v>
      </c>
      <c r="B36" s="489" t="s">
        <v>414</v>
      </c>
      <c r="C36" s="490" t="s">
        <v>347</v>
      </c>
      <c r="D36" s="491" t="s">
        <v>415</v>
      </c>
    </row>
    <row r="37" spans="1:4" ht="23.25" customHeight="1" thickBot="1">
      <c r="A37" s="496">
        <v>36</v>
      </c>
      <c r="B37" s="489" t="s">
        <v>416</v>
      </c>
      <c r="C37" s="490"/>
      <c r="D37" s="491" t="s">
        <v>417</v>
      </c>
    </row>
    <row r="38" spans="1:4" ht="23.25" customHeight="1" thickBot="1">
      <c r="A38" s="496">
        <v>37</v>
      </c>
      <c r="B38" s="489" t="s">
        <v>418</v>
      </c>
      <c r="C38" s="490" t="s">
        <v>352</v>
      </c>
      <c r="D38" s="491" t="s">
        <v>419</v>
      </c>
    </row>
    <row r="39" spans="1:4" ht="24.75" thickBot="1">
      <c r="A39" s="496">
        <v>38</v>
      </c>
      <c r="B39" s="489" t="s">
        <v>420</v>
      </c>
      <c r="C39" s="490" t="s">
        <v>348</v>
      </c>
      <c r="D39" s="491" t="s">
        <v>382</v>
      </c>
    </row>
    <row r="40" spans="1:4" ht="23.25" customHeight="1" thickBot="1">
      <c r="A40" s="496">
        <v>39</v>
      </c>
      <c r="B40" s="489" t="s">
        <v>421</v>
      </c>
      <c r="C40" s="490" t="s">
        <v>348</v>
      </c>
      <c r="D40" s="491" t="s">
        <v>422</v>
      </c>
    </row>
    <row r="41" spans="1:4" ht="24.75" thickBot="1">
      <c r="A41" s="496">
        <v>40</v>
      </c>
      <c r="B41" s="489" t="s">
        <v>423</v>
      </c>
      <c r="C41" s="490" t="s">
        <v>347</v>
      </c>
      <c r="D41" s="491" t="s">
        <v>424</v>
      </c>
    </row>
    <row r="42" spans="1:4" ht="23.25" customHeight="1" thickBot="1">
      <c r="A42" s="496">
        <v>41</v>
      </c>
      <c r="B42" s="499" t="s">
        <v>425</v>
      </c>
      <c r="C42" s="490" t="s">
        <v>349</v>
      </c>
      <c r="D42" s="491" t="s">
        <v>426</v>
      </c>
    </row>
    <row r="43" spans="1:4" ht="23.25" customHeight="1" thickBot="1">
      <c r="A43" s="496">
        <v>42</v>
      </c>
      <c r="B43" s="489" t="s">
        <v>427</v>
      </c>
      <c r="C43" s="490" t="s">
        <v>349</v>
      </c>
      <c r="D43" s="491" t="s">
        <v>428</v>
      </c>
    </row>
    <row r="44" spans="1:4" ht="23.25" customHeight="1" thickBot="1">
      <c r="A44" s="496">
        <v>43</v>
      </c>
      <c r="B44" s="489" t="s">
        <v>429</v>
      </c>
      <c r="C44" s="490" t="s">
        <v>348</v>
      </c>
      <c r="D44" s="491" t="s">
        <v>382</v>
      </c>
    </row>
    <row r="45" spans="1:4" ht="23.25" customHeight="1" thickBot="1">
      <c r="A45" s="500">
        <v>44</v>
      </c>
      <c r="B45" s="501" t="s">
        <v>430</v>
      </c>
      <c r="C45" s="490" t="s">
        <v>348</v>
      </c>
      <c r="D45" s="491" t="s">
        <v>382</v>
      </c>
    </row>
    <row r="46" spans="1:4" ht="23.25" customHeight="1" thickBot="1">
      <c r="A46" s="496">
        <v>45</v>
      </c>
      <c r="B46" s="502" t="s">
        <v>431</v>
      </c>
      <c r="C46" s="490" t="s">
        <v>347</v>
      </c>
      <c r="D46" s="491" t="s">
        <v>432</v>
      </c>
    </row>
    <row r="47" spans="1:4" ht="23.25" customHeight="1" thickBot="1">
      <c r="A47" s="500">
        <v>46</v>
      </c>
      <c r="B47" s="501" t="s">
        <v>433</v>
      </c>
      <c r="C47" s="490" t="s">
        <v>348</v>
      </c>
      <c r="D47" s="491" t="s">
        <v>382</v>
      </c>
    </row>
    <row r="48" spans="1:4" ht="23.25" customHeight="1" thickBot="1">
      <c r="A48" s="496">
        <v>47</v>
      </c>
      <c r="B48" s="489" t="s">
        <v>434</v>
      </c>
      <c r="C48" s="490" t="s">
        <v>351</v>
      </c>
      <c r="D48" s="491" t="s">
        <v>435</v>
      </c>
    </row>
    <row r="49" spans="1:4" ht="23.25" customHeight="1" thickBot="1">
      <c r="A49" s="496">
        <v>48</v>
      </c>
      <c r="B49" s="489" t="s">
        <v>436</v>
      </c>
      <c r="C49" s="490" t="s">
        <v>355</v>
      </c>
      <c r="D49" s="491" t="s">
        <v>437</v>
      </c>
    </row>
    <row r="50" spans="1:4" ht="23.25" customHeight="1" thickBot="1">
      <c r="A50" s="496">
        <v>49</v>
      </c>
      <c r="B50" s="489" t="s">
        <v>438</v>
      </c>
      <c r="C50" s="490" t="s">
        <v>356</v>
      </c>
      <c r="D50" s="491" t="s">
        <v>439</v>
      </c>
    </row>
    <row r="51" spans="1:4" ht="23.25" customHeight="1" thickBot="1">
      <c r="A51" s="496">
        <v>50</v>
      </c>
      <c r="B51" s="489" t="s">
        <v>440</v>
      </c>
      <c r="C51" s="490" t="s">
        <v>347</v>
      </c>
      <c r="D51" s="491" t="s">
        <v>424</v>
      </c>
    </row>
    <row r="52" spans="1:4" ht="23.25" customHeight="1" thickBot="1">
      <c r="A52" s="496">
        <v>51</v>
      </c>
      <c r="B52" s="489" t="s">
        <v>441</v>
      </c>
      <c r="C52" s="490" t="s">
        <v>347</v>
      </c>
      <c r="D52" s="503" t="s">
        <v>442</v>
      </c>
    </row>
    <row r="53" spans="1:4" ht="23.25" customHeight="1" thickBot="1">
      <c r="A53" s="496">
        <v>52</v>
      </c>
      <c r="B53" s="489" t="s">
        <v>443</v>
      </c>
      <c r="C53" s="490" t="s">
        <v>348</v>
      </c>
      <c r="D53" s="491" t="s">
        <v>444</v>
      </c>
    </row>
    <row r="54" spans="1:4" ht="23.25" customHeight="1" thickBot="1">
      <c r="A54" s="496">
        <v>53</v>
      </c>
      <c r="B54" s="489" t="s">
        <v>445</v>
      </c>
      <c r="C54" s="490" t="s">
        <v>348</v>
      </c>
      <c r="D54" s="491" t="s">
        <v>382</v>
      </c>
    </row>
    <row r="55" spans="1:4" ht="23.25" customHeight="1" thickBot="1">
      <c r="A55" s="496">
        <v>54</v>
      </c>
      <c r="B55" s="489" t="s">
        <v>446</v>
      </c>
      <c r="C55" s="490" t="s">
        <v>357</v>
      </c>
      <c r="D55" s="491" t="s">
        <v>447</v>
      </c>
    </row>
    <row r="56" spans="1:4" ht="23.25" customHeight="1" thickBot="1">
      <c r="A56" s="496">
        <v>55</v>
      </c>
      <c r="B56" s="489" t="s">
        <v>448</v>
      </c>
      <c r="C56" s="490" t="s">
        <v>354</v>
      </c>
      <c r="D56" s="491" t="s">
        <v>449</v>
      </c>
    </row>
    <row r="57" spans="1:4" ht="23.25" customHeight="1" thickBot="1">
      <c r="A57" s="496">
        <v>56</v>
      </c>
      <c r="B57" s="489" t="s">
        <v>450</v>
      </c>
      <c r="C57" s="490" t="s">
        <v>354</v>
      </c>
      <c r="D57" s="491" t="s">
        <v>451</v>
      </c>
    </row>
    <row r="58" spans="1:4" ht="23.25" customHeight="1" thickBot="1">
      <c r="A58" s="496">
        <v>57</v>
      </c>
      <c r="B58" s="489" t="s">
        <v>452</v>
      </c>
      <c r="C58" s="490" t="s">
        <v>347</v>
      </c>
      <c r="D58" s="491" t="s">
        <v>453</v>
      </c>
    </row>
    <row r="59" spans="1:4" ht="23.25" customHeight="1" thickBot="1">
      <c r="A59" s="496">
        <v>58</v>
      </c>
      <c r="B59" s="489" t="s">
        <v>454</v>
      </c>
      <c r="C59" s="504" t="s">
        <v>455</v>
      </c>
      <c r="D59" s="503" t="s">
        <v>456</v>
      </c>
    </row>
    <row r="60" spans="1:4" ht="23.25" customHeight="1" thickBot="1">
      <c r="A60" s="496">
        <v>59</v>
      </c>
      <c r="B60" s="489" t="s">
        <v>457</v>
      </c>
      <c r="C60" s="490" t="s">
        <v>347</v>
      </c>
      <c r="D60" s="491" t="s">
        <v>458</v>
      </c>
    </row>
    <row r="61" spans="1:4" ht="23.25" customHeight="1" thickBot="1">
      <c r="A61" s="496">
        <v>60</v>
      </c>
      <c r="B61" s="489" t="s">
        <v>459</v>
      </c>
      <c r="C61" s="490" t="s">
        <v>347</v>
      </c>
      <c r="D61" s="491" t="s">
        <v>460</v>
      </c>
    </row>
    <row r="62" spans="1:4" ht="23.25" customHeight="1" thickBot="1">
      <c r="A62" s="496">
        <v>61</v>
      </c>
      <c r="B62" s="505" t="s">
        <v>461</v>
      </c>
      <c r="C62" s="490" t="s">
        <v>348</v>
      </c>
      <c r="D62" s="491" t="s">
        <v>382</v>
      </c>
    </row>
    <row r="63" spans="1:4" ht="23.25" customHeight="1" thickBot="1">
      <c r="A63" s="496">
        <v>62</v>
      </c>
      <c r="B63" s="489" t="s">
        <v>462</v>
      </c>
      <c r="C63" s="490" t="s">
        <v>348</v>
      </c>
      <c r="D63" s="491" t="s">
        <v>382</v>
      </c>
    </row>
    <row r="64" spans="1:4" ht="23.25" customHeight="1" thickBot="1">
      <c r="A64" s="496">
        <v>63</v>
      </c>
      <c r="B64" s="489" t="s">
        <v>463</v>
      </c>
      <c r="C64" s="490" t="s">
        <v>352</v>
      </c>
      <c r="D64" s="491" t="s">
        <v>464</v>
      </c>
    </row>
    <row r="65" spans="1:4" ht="23.25" customHeight="1" thickBot="1">
      <c r="A65" s="496">
        <v>64</v>
      </c>
      <c r="B65" s="489" t="s">
        <v>465</v>
      </c>
      <c r="C65" s="490" t="s">
        <v>347</v>
      </c>
      <c r="D65" s="491" t="s">
        <v>466</v>
      </c>
    </row>
    <row r="66" spans="1:4" ht="23.25" customHeight="1" thickBot="1">
      <c r="A66" s="496">
        <v>65</v>
      </c>
      <c r="B66" s="489" t="s">
        <v>467</v>
      </c>
      <c r="C66" s="490" t="s">
        <v>348</v>
      </c>
      <c r="D66" s="491" t="s">
        <v>387</v>
      </c>
    </row>
    <row r="67" spans="1:4" ht="23.25" customHeight="1" thickBot="1">
      <c r="A67" s="496">
        <v>66</v>
      </c>
      <c r="B67" s="489" t="s">
        <v>468</v>
      </c>
      <c r="C67" s="490" t="s">
        <v>455</v>
      </c>
      <c r="D67" s="491" t="s">
        <v>469</v>
      </c>
    </row>
    <row r="68" spans="1:4" ht="23.25" customHeight="1" thickBot="1">
      <c r="A68" s="496">
        <v>67</v>
      </c>
      <c r="B68" s="489" t="s">
        <v>470</v>
      </c>
      <c r="C68" s="490" t="s">
        <v>348</v>
      </c>
      <c r="D68" s="491" t="s">
        <v>471</v>
      </c>
    </row>
    <row r="69" spans="1:4" ht="23.25" customHeight="1" thickBot="1">
      <c r="A69" s="496">
        <v>68</v>
      </c>
      <c r="B69" s="489" t="s">
        <v>472</v>
      </c>
      <c r="C69" s="490" t="s">
        <v>350</v>
      </c>
      <c r="D69" s="491" t="s">
        <v>473</v>
      </c>
    </row>
    <row r="70" spans="1:4" ht="23.25" customHeight="1" thickBot="1">
      <c r="A70" s="500">
        <v>69</v>
      </c>
      <c r="B70" s="501" t="s">
        <v>474</v>
      </c>
      <c r="C70" s="490" t="s">
        <v>348</v>
      </c>
      <c r="D70" s="491" t="s">
        <v>382</v>
      </c>
    </row>
    <row r="71" spans="1:4" ht="23.25" customHeight="1" thickBot="1">
      <c r="A71" s="496">
        <v>70</v>
      </c>
      <c r="B71" s="489" t="s">
        <v>475</v>
      </c>
      <c r="C71" s="490" t="s">
        <v>352</v>
      </c>
      <c r="D71" s="491" t="s">
        <v>476</v>
      </c>
    </row>
    <row r="72" spans="1:4" ht="23.25" customHeight="1" thickBot="1">
      <c r="A72" s="496">
        <v>71</v>
      </c>
      <c r="B72" s="489" t="s">
        <v>477</v>
      </c>
      <c r="C72" s="490" t="s">
        <v>348</v>
      </c>
      <c r="D72" s="491" t="s">
        <v>382</v>
      </c>
    </row>
    <row r="73" spans="1:4" ht="23.25" customHeight="1" thickBot="1">
      <c r="A73" s="496">
        <v>72</v>
      </c>
      <c r="B73" s="489" t="s">
        <v>478</v>
      </c>
      <c r="C73" s="490" t="s">
        <v>348</v>
      </c>
      <c r="D73" s="491" t="s">
        <v>479</v>
      </c>
    </row>
    <row r="74" spans="1:4" ht="23.25" customHeight="1" thickBot="1">
      <c r="A74" s="496">
        <v>73</v>
      </c>
      <c r="B74" s="489" t="s">
        <v>480</v>
      </c>
      <c r="C74" s="490" t="s">
        <v>347</v>
      </c>
      <c r="D74" s="491" t="s">
        <v>466</v>
      </c>
    </row>
    <row r="75" spans="1:4" ht="23.25" customHeight="1" thickBot="1">
      <c r="A75" s="496">
        <v>74</v>
      </c>
      <c r="B75" s="489" t="s">
        <v>481</v>
      </c>
      <c r="C75" s="490" t="s">
        <v>347</v>
      </c>
      <c r="D75" s="491" t="s">
        <v>458</v>
      </c>
    </row>
    <row r="76" spans="1:4" ht="23.25" customHeight="1" thickBot="1">
      <c r="A76" s="496">
        <v>75</v>
      </c>
      <c r="B76" s="489" t="s">
        <v>482</v>
      </c>
      <c r="C76" s="490" t="s">
        <v>348</v>
      </c>
      <c r="D76" s="491" t="s">
        <v>483</v>
      </c>
    </row>
    <row r="77" spans="1:4" ht="23.25" customHeight="1" thickBot="1">
      <c r="A77" s="506">
        <v>76</v>
      </c>
      <c r="B77" s="507" t="s">
        <v>484</v>
      </c>
      <c r="C77" s="490" t="s">
        <v>347</v>
      </c>
      <c r="D77" s="491" t="s">
        <v>485</v>
      </c>
    </row>
  </sheetData>
  <autoFilter ref="A1:D1" xr:uid="{00000000-0009-0000-0000-000001000000}">
    <sortState ref="A2:D77">
      <sortCondition ref="A1"/>
    </sortState>
  </autoFilter>
  <pageMargins left="0.2" right="0.2" top="0.5" bottom="0.5" header="0.3" footer="0.3"/>
  <pageSetup scale="9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-0.249977111117893"/>
  </sheetPr>
  <dimension ref="A1:M74"/>
  <sheetViews>
    <sheetView zoomScale="90" zoomScaleNormal="90" zoomScalePageLayoutView="130" workbookViewId="0">
      <pane ySplit="4" topLeftCell="A38" activePane="bottomLeft" state="frozen"/>
      <selection pane="bottomLeft" activeCell="F11" sqref="F11"/>
    </sheetView>
  </sheetViews>
  <sheetFormatPr defaultColWidth="8.7109375" defaultRowHeight="24"/>
  <cols>
    <col min="1" max="1" width="22.140625" style="36" customWidth="1"/>
    <col min="2" max="6" width="35" style="16" customWidth="1"/>
    <col min="7" max="16384" width="8.7109375" style="17"/>
  </cols>
  <sheetData>
    <row r="1" spans="1:13" ht="33.75" thickBot="1">
      <c r="A1" s="578" t="s">
        <v>31</v>
      </c>
      <c r="B1" s="579"/>
      <c r="C1" s="579"/>
      <c r="D1" s="579"/>
      <c r="E1" s="579"/>
      <c r="F1" s="580"/>
      <c r="G1" s="16"/>
      <c r="H1" s="16"/>
    </row>
    <row r="2" spans="1:13" ht="21" customHeight="1" thickTop="1">
      <c r="A2" s="24" t="s">
        <v>29</v>
      </c>
      <c r="B2" s="18" t="str">
        <f>'1.Input'!B2</f>
        <v>บึงกาฬ</v>
      </c>
      <c r="C2" s="19" t="s">
        <v>26</v>
      </c>
      <c r="D2" s="572" t="str">
        <f>'1.Input'!K2</f>
        <v>09</v>
      </c>
      <c r="E2" s="573"/>
      <c r="F2" s="574"/>
      <c r="G2" s="16"/>
      <c r="H2" s="16"/>
    </row>
    <row r="3" spans="1:13" ht="21" customHeight="1">
      <c r="A3" s="24" t="s">
        <v>28</v>
      </c>
      <c r="B3" s="18" t="str">
        <f>'1.Input'!E2</f>
        <v>ปากคาด</v>
      </c>
      <c r="C3" s="19" t="s">
        <v>79</v>
      </c>
      <c r="D3" s="575" t="str">
        <f>'1.Input'!M2</f>
        <v>ห้วยไม้ซอด</v>
      </c>
      <c r="E3" s="576"/>
      <c r="F3" s="577"/>
      <c r="G3" s="16"/>
      <c r="H3" s="16"/>
    </row>
    <row r="4" spans="1:13" ht="21" customHeight="1" thickBot="1">
      <c r="A4" s="25" t="s">
        <v>27</v>
      </c>
      <c r="B4" s="27" t="str">
        <f>'1.Input'!H2</f>
        <v>ปากคาด</v>
      </c>
      <c r="C4" s="28"/>
      <c r="D4" s="584"/>
      <c r="E4" s="585"/>
      <c r="F4" s="586"/>
      <c r="G4" s="16"/>
      <c r="H4" s="16"/>
    </row>
    <row r="5" spans="1:13" s="33" customFormat="1" ht="14.25" customHeight="1" thickBot="1">
      <c r="A5" s="29"/>
      <c r="B5" s="30"/>
      <c r="C5" s="31"/>
      <c r="D5" s="30"/>
      <c r="E5" s="30"/>
      <c r="F5" s="30"/>
      <c r="G5" s="32"/>
      <c r="H5" s="32"/>
    </row>
    <row r="6" spans="1:13" s="465" customFormat="1" ht="31.5" thickBot="1">
      <c r="A6" s="581" t="s">
        <v>80</v>
      </c>
      <c r="B6" s="582"/>
      <c r="C6" s="582"/>
      <c r="D6" s="582"/>
      <c r="E6" s="582"/>
      <c r="F6" s="583"/>
      <c r="G6" s="464"/>
      <c r="H6" s="464"/>
    </row>
    <row r="7" spans="1:13" s="395" customFormat="1" ht="47.25" thickTop="1">
      <c r="A7" s="392" t="s">
        <v>36</v>
      </c>
      <c r="B7" s="393" t="s">
        <v>81</v>
      </c>
      <c r="C7" s="393" t="s">
        <v>82</v>
      </c>
      <c r="D7" s="393" t="s">
        <v>83</v>
      </c>
      <c r="E7" s="393" t="s">
        <v>84</v>
      </c>
      <c r="F7" s="394" t="s">
        <v>85</v>
      </c>
    </row>
    <row r="8" spans="1:13" ht="24.75" thickBot="1">
      <c r="A8" s="41" t="str">
        <f>'1.Input'!A4</f>
        <v>ข้อมูล จปฐ.</v>
      </c>
      <c r="B8" s="167">
        <f>'1.Input'!D23+'1.Input'!D25+'1.Input'!D26</f>
        <v>0</v>
      </c>
      <c r="C8" s="167">
        <f>'1.Input'!D28</f>
        <v>36.840000000000003</v>
      </c>
      <c r="D8" s="167">
        <f>'1.Input'!D6+'1.Input'!D7+'1.Input'!D8+'1.Input'!D9+'1.Input'!D10+'1.Input'!D11+'1.Input'!D12+'1.Input'!D16+'1.Input'!D17+'1.Input'!D18+'1.Input'!D19+'1.Input'!D20+'1.Input'!D21+'1.Input'!D22+'1.Input'!D29+'1.Input'!D30+'1.Input'!D36</f>
        <v>16.43</v>
      </c>
      <c r="E8" s="167">
        <f>'1.Input'!D13+'1.Input'!D24+'1.Input'!D25+'1.Input'!D26+'1.Input'!D27</f>
        <v>0</v>
      </c>
      <c r="F8" s="382">
        <f>'1.Input'!D14+'1.Input'!D15+'1.Input'!D31+'1.Input'!D32+'1.Input'!D33+'1.Input'!D34+'1.Input'!D35</f>
        <v>0.22</v>
      </c>
      <c r="G8" s="359"/>
      <c r="I8" s="220"/>
      <c r="J8" s="17" t="s">
        <v>242</v>
      </c>
      <c r="K8" s="17">
        <f>1+3+1+2+1+2+2</f>
        <v>12</v>
      </c>
      <c r="L8" s="17">
        <f>K8/K11</f>
        <v>1.7142857142857142</v>
      </c>
      <c r="M8" s="17" t="e">
        <f>I8/I9</f>
        <v>#DIV/0!</v>
      </c>
    </row>
    <row r="9" spans="1:13" ht="25.5" thickTop="1" thickBot="1">
      <c r="A9" s="42" t="str">
        <f>'1.Input'!F4</f>
        <v xml:space="preserve">ข้อมูล กชช.2ค </v>
      </c>
      <c r="B9" s="20">
        <f>IF(COUNT('1.Input'!I9,'1.Input'!I11,'1.Input'!I13,'1.Input'!I14,'1.Input'!I15,'1.Input'!I16,'1.Input'!I17,'1.Input'!I18,'1.Input'!I28,'1.Input'!I31,'1.Input'!I32,'1.Input'!I33)&gt;0,SUM('1.Input'!I9+'1.Input'!I11+'1.Input'!I13+'1.Input'!I14+'1.Input'!I15+'1.Input'!I16+'1.Input'!I17+'1.Input'!I18+'1.Input'!I28+'1.Input'!I31+'1.Input'!I32+'1.Input'!I33)/COUNT('1.Input'!I9,'1.Input'!I11,'1.Input'!I13,'1.Input'!I14,'1.Input'!I15,'1.Input'!I16,'1.Input'!I17,'1.Input'!I18,'1.Input'!I28,'1.Input'!I31,'1.Input'!I32,'1.Input'!I33),0)</f>
        <v>2.75</v>
      </c>
      <c r="C9" s="20">
        <f>IF(COUNT('1.Input'!I6,'1.Input'!I7,'1.Input'!I8,'1.Input'!I10,'1.Input'!I12,'1.Input'!I19,'1.Input'!I28)&gt;0,SUM('1.Input'!I6+'1.Input'!I7+'1.Input'!I8+'1.Input'!I10+'1.Input'!I12+'1.Input'!I19+'1.Input'!I28)/COUNT('1.Input'!I6,'1.Input'!I7,'1.Input'!I8,'1.Input'!I10,'1.Input'!I12,'1.Input'!I19,'1.Input'!I28),0)</f>
        <v>2.8571428571428572</v>
      </c>
      <c r="D9" s="20">
        <f>IF(COUNT('1.Input'!I20,'1.Input'!I21,'1.Input'!I22,'1.Input'!I35,'1.Input'!I36,'1.Input'!I37,'1.Input'!I38)&gt;0,SUM('1.Input'!I20+'1.Input'!I21+'1.Input'!I22+'1.Input'!I35+'1.Input'!I36+'1.Input'!I37+'1.Input'!I38)/COUNT('1.Input'!I20,'1.Input'!I21,'1.Input'!I22,'1.Input'!I35,'1.Input'!I36,'1.Input'!I37,'1.Input'!I38),0)</f>
        <v>2.2857142857142856</v>
      </c>
      <c r="E9" s="20">
        <f>IF(COUNT('1.Input'!I11,'1.Input'!I15,'1.Input'!I16,'1.Input'!I17,'1.Input'!I23,'1.Input'!I24,'1.Input'!I25,'1.Input'!I28)&gt;0, SUM('1.Input'!I11+'1.Input'!I15+'1.Input'!I16+'1.Input'!I17+'1.Input'!I23+'1.Input'!I24+'1.Input'!I28)/COUNT('1.Input'!I11,'1.Input'!I15,'1.Input'!I16,'1.Input'!I17,'1.Input'!I23,'1.Input'!I24,'1.Input'!I25,'1.Input'!I28),0)</f>
        <v>2.375</v>
      </c>
      <c r="F9" s="55">
        <f>IF(COUNT('1.Input'!I19,'1.Input'!I26,'1.Input'!I27,'1.Input'!I29,'1.Input'!I34)&gt;0,SUM('1.Input'!I19+'1.Input'!I26+'1.Input'!I27+'1.Input'!I29+'1.Input'!I34)/COUNT('1.Input'!I19,'1.Input'!I26,'1.Input'!I27,'1.Input'!I29,'1.Input'!I34),0)</f>
        <v>2.8</v>
      </c>
      <c r="G9" s="359"/>
      <c r="I9" s="220"/>
      <c r="J9" s="17" t="s">
        <v>45</v>
      </c>
    </row>
    <row r="10" spans="1:13" ht="25.5" thickTop="1" thickBot="1">
      <c r="A10" s="383" t="str">
        <f>'1.Input'!J4</f>
        <v>ข้อมูลอื่นๆ</v>
      </c>
      <c r="B10" s="384">
        <f>IF(COUNT('1.Input'!$N7:$N12)&gt;0,SUM('1.Input'!$N7:$N12)/COUNT('1.Input'!$N7:$N12),0)</f>
        <v>2</v>
      </c>
      <c r="C10" s="384">
        <f>IF(COUNT('1.Input'!$N14:$N19)&gt;0,SUM('1.Input'!$N14:$N19)/COUNT('1.Input'!$N14:$N19),0)</f>
        <v>2.6</v>
      </c>
      <c r="D10" s="384">
        <f>IF(COUNT('1.Input'!$N21:$N26)&gt;0,SUM('1.Input'!$N21:$N26)/COUNT('1.Input'!$N21:$N26),0)</f>
        <v>2</v>
      </c>
      <c r="E10" s="384">
        <f>IF(COUNT('1.Input'!$N28:$N33)&gt;0,SUM('1.Input'!$N28:$N33)/COUNT('1.Input'!$N28:$N33),0)</f>
        <v>1.8</v>
      </c>
      <c r="F10" s="385">
        <f>IF(COUNT('1.Input'!$N35:$N40)&gt;0,SUM('1.Input'!$N35:$N40)/COUNT('1.Input'!$N35:$N40),0)</f>
        <v>2.2000000000000002</v>
      </c>
      <c r="G10" s="360"/>
      <c r="I10" s="220"/>
      <c r="J10" s="17" t="s">
        <v>242</v>
      </c>
    </row>
    <row r="11" spans="1:13" ht="24.75" thickBot="1">
      <c r="A11" s="34"/>
      <c r="B11" s="37"/>
      <c r="C11" s="37"/>
      <c r="D11" s="37"/>
      <c r="E11" s="37"/>
      <c r="F11" s="38"/>
      <c r="G11" s="359"/>
      <c r="I11" s="220"/>
      <c r="J11" s="17" t="s">
        <v>45</v>
      </c>
      <c r="K11" s="17">
        <v>7</v>
      </c>
    </row>
    <row r="12" spans="1:13" s="398" customFormat="1" ht="26.25">
      <c r="A12" s="466" t="s">
        <v>341</v>
      </c>
      <c r="B12" s="396" t="s">
        <v>38</v>
      </c>
      <c r="C12" s="396" t="s">
        <v>39</v>
      </c>
      <c r="D12" s="396" t="s">
        <v>40</v>
      </c>
      <c r="E12" s="396" t="s">
        <v>41</v>
      </c>
      <c r="F12" s="397" t="s">
        <v>42</v>
      </c>
    </row>
    <row r="13" spans="1:13" ht="24.75" thickBot="1">
      <c r="A13" s="41" t="str">
        <f>A8</f>
        <v>ข้อมูล จปฐ.</v>
      </c>
      <c r="B13" s="77">
        <f>IF(B$8&lt;25,3,IF(B$8&lt;70,2,IF(B$8&gt;71,1)))</f>
        <v>3</v>
      </c>
      <c r="C13" s="77">
        <f>IF(C$8&lt;25,3,IF(C$8&lt;70,2,IF(C$8&gt;71,1)))</f>
        <v>2</v>
      </c>
      <c r="D13" s="77">
        <f>IF(D$8&lt;25,3,IF(D$8&lt;70,2,IF(D$8&gt;71,1)))</f>
        <v>3</v>
      </c>
      <c r="E13" s="77">
        <f>IF(E$8&lt;25,3,IF(E$8&lt;70,2,IF(E$8&gt;71,1)))</f>
        <v>3</v>
      </c>
      <c r="F13" s="387">
        <f>IF(F$8&lt;25,3,IF(F$8&lt;70,2,IF(F$8&gt;71,1)))</f>
        <v>3</v>
      </c>
      <c r="K13" s="17">
        <f>21-4</f>
        <v>17</v>
      </c>
    </row>
    <row r="14" spans="1:13" ht="25.5" thickTop="1" thickBot="1">
      <c r="A14" s="42" t="str">
        <f>A9</f>
        <v xml:space="preserve">ข้อมูล กชช.2ค </v>
      </c>
      <c r="B14" s="22">
        <f t="shared" ref="B14:F15" si="0">B9</f>
        <v>2.75</v>
      </c>
      <c r="C14" s="22">
        <f t="shared" si="0"/>
        <v>2.8571428571428572</v>
      </c>
      <c r="D14" s="22">
        <f t="shared" si="0"/>
        <v>2.2857142857142856</v>
      </c>
      <c r="E14" s="22">
        <f t="shared" si="0"/>
        <v>2.375</v>
      </c>
      <c r="F14" s="166">
        <f t="shared" si="0"/>
        <v>2.8</v>
      </c>
    </row>
    <row r="15" spans="1:13" ht="25.5" thickTop="1" thickBot="1">
      <c r="A15" s="383" t="str">
        <f>A10</f>
        <v>ข้อมูลอื่นๆ</v>
      </c>
      <c r="B15" s="388">
        <f t="shared" si="0"/>
        <v>2</v>
      </c>
      <c r="C15" s="388">
        <f t="shared" si="0"/>
        <v>2.6</v>
      </c>
      <c r="D15" s="388">
        <f t="shared" si="0"/>
        <v>2</v>
      </c>
      <c r="E15" s="388">
        <f t="shared" si="0"/>
        <v>1.8</v>
      </c>
      <c r="F15" s="389">
        <f t="shared" si="0"/>
        <v>2.2000000000000002</v>
      </c>
    </row>
    <row r="16" spans="1:13" ht="24.75" thickBot="1">
      <c r="A16" s="34"/>
      <c r="B16" s="37"/>
      <c r="C16" s="37"/>
      <c r="D16" s="37"/>
      <c r="E16" s="37"/>
      <c r="F16" s="386"/>
    </row>
    <row r="17" spans="1:6" s="398" customFormat="1" ht="26.25">
      <c r="A17" s="466" t="s">
        <v>340</v>
      </c>
      <c r="B17" s="396" t="s">
        <v>267</v>
      </c>
      <c r="C17" s="396" t="s">
        <v>268</v>
      </c>
      <c r="D17" s="396" t="s">
        <v>269</v>
      </c>
      <c r="E17" s="397" t="s">
        <v>332</v>
      </c>
      <c r="F17" s="397" t="s">
        <v>333</v>
      </c>
    </row>
    <row r="18" spans="1:6" ht="24.75" thickBot="1">
      <c r="A18" s="34">
        <v>1</v>
      </c>
      <c r="B18" s="77">
        <f>B13</f>
        <v>3</v>
      </c>
      <c r="C18" s="77">
        <f>B14</f>
        <v>2.75</v>
      </c>
      <c r="D18" s="77">
        <f>B15</f>
        <v>2</v>
      </c>
      <c r="E18" s="77">
        <f>B40</f>
        <v>2.5833333333333335</v>
      </c>
      <c r="F18" s="387" t="s">
        <v>38</v>
      </c>
    </row>
    <row r="19" spans="1:6" ht="25.5" thickTop="1" thickBot="1">
      <c r="A19" s="34">
        <v>2</v>
      </c>
      <c r="B19" s="77">
        <f>C13</f>
        <v>2</v>
      </c>
      <c r="C19" s="77">
        <f>C14</f>
        <v>2.8571428571428572</v>
      </c>
      <c r="D19" s="77">
        <f>C15</f>
        <v>2.6</v>
      </c>
      <c r="E19" s="77">
        <f>C40</f>
        <v>2.4857142857142858</v>
      </c>
      <c r="F19" s="387" t="s">
        <v>39</v>
      </c>
    </row>
    <row r="20" spans="1:6" ht="25.5" thickTop="1" thickBot="1">
      <c r="A20" s="34">
        <v>3</v>
      </c>
      <c r="B20" s="77">
        <f>D13</f>
        <v>3</v>
      </c>
      <c r="C20" s="77">
        <f>D14</f>
        <v>2.2857142857142856</v>
      </c>
      <c r="D20" s="77">
        <f>D15</f>
        <v>2</v>
      </c>
      <c r="E20" s="77">
        <f>D40</f>
        <v>2.4285714285714284</v>
      </c>
      <c r="F20" s="387" t="s">
        <v>40</v>
      </c>
    </row>
    <row r="21" spans="1:6" ht="25.5" thickTop="1" thickBot="1">
      <c r="A21" s="34">
        <v>4</v>
      </c>
      <c r="B21" s="77">
        <f>E13</f>
        <v>3</v>
      </c>
      <c r="C21" s="77">
        <f>E14</f>
        <v>2.375</v>
      </c>
      <c r="D21" s="77">
        <f>E15</f>
        <v>1.8</v>
      </c>
      <c r="E21" s="77">
        <f>E40</f>
        <v>2.3916666666666666</v>
      </c>
      <c r="F21" s="387" t="s">
        <v>41</v>
      </c>
    </row>
    <row r="22" spans="1:6" ht="25.5" thickTop="1" thickBot="1">
      <c r="A22" s="35">
        <v>5</v>
      </c>
      <c r="B22" s="390">
        <f>F13</f>
        <v>3</v>
      </c>
      <c r="C22" s="390">
        <f>F14</f>
        <v>2.8</v>
      </c>
      <c r="D22" s="390">
        <f>F15</f>
        <v>2.2000000000000002</v>
      </c>
      <c r="E22" s="390">
        <f>F40</f>
        <v>2.6666666666666665</v>
      </c>
      <c r="F22" s="391" t="s">
        <v>42</v>
      </c>
    </row>
    <row r="23" spans="1:6" s="46" customFormat="1" ht="24.75" thickBot="1">
      <c r="A23" s="461"/>
      <c r="B23" s="462"/>
      <c r="C23" s="462"/>
      <c r="D23" s="462"/>
      <c r="E23" s="462"/>
      <c r="F23" s="462"/>
    </row>
    <row r="24" spans="1:6" ht="26.25">
      <c r="A24" s="466" t="s">
        <v>342</v>
      </c>
      <c r="B24" s="40" t="s">
        <v>277</v>
      </c>
      <c r="C24" s="39" t="s">
        <v>278</v>
      </c>
      <c r="D24" s="39" t="s">
        <v>276</v>
      </c>
      <c r="E24" s="39"/>
      <c r="F24" s="40"/>
    </row>
    <row r="25" spans="1:6">
      <c r="A25" s="34">
        <v>1</v>
      </c>
      <c r="B25" s="298">
        <f>E18</f>
        <v>2.5833333333333335</v>
      </c>
      <c r="C25" s="298" t="str">
        <f>F18</f>
        <v>การพัฒนาด้านอาชีพ</v>
      </c>
      <c r="D25" s="299" t="str">
        <f>B41</f>
        <v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v>
      </c>
      <c r="E25" s="298"/>
      <c r="F25" s="468"/>
    </row>
    <row r="26" spans="1:6">
      <c r="A26" s="34">
        <v>2</v>
      </c>
      <c r="B26" s="298">
        <f t="shared" ref="B26:B29" si="1">E19</f>
        <v>2.4857142857142858</v>
      </c>
      <c r="C26" s="298" t="str">
        <f t="shared" ref="C26:C29" si="2">F19</f>
        <v>การจัดการทุนชุมชน</v>
      </c>
      <c r="D26" s="299" t="str">
        <f>C41</f>
        <v>ครัวเรือนมีการออมเงิน, ถนน, น้ำดื่ม, น้ำใช้, ไฟฟ้า, การติดต่อสื่อสาร, การได้ประโยชน์จากสถานที่ท่องเที่ยว, การเข้าถึงแหล่งทุน</v>
      </c>
      <c r="E26" s="298"/>
      <c r="F26" s="468"/>
    </row>
    <row r="27" spans="1:6">
      <c r="A27" s="34">
        <v>3</v>
      </c>
      <c r="B27" s="298">
        <f t="shared" si="1"/>
        <v>2.4285714285714284</v>
      </c>
      <c r="C27" s="298" t="str">
        <f t="shared" si="2"/>
        <v>การจัดการความเสี่ยงชุมชน</v>
      </c>
      <c r="D27" s="299" t="str">
        <f>D41</f>
        <v xml:space="preserve">เด็กแรกเกิดมีน้ำหนัก 2,500 กรัม ขึ้นไป, เด็กแรกเกิดได้กินนมแม่อย่างน้อย 6 เดือน, เด็กแรกเกิดถึง 12 ปี ได้รับวัคซีค, ครัวเรือนกินอาหารถูกสุขลักษณะ, ครัวเรือนมีการใช้ยาเพื่อบรรเทาอาการเจ็บป่วยอย่างเหมาะสม, คนอายุ 35 ปีขึ้นไป ได้รับการตรวจสุขภาพประจำปี, คนอายุ 6 ปีขึ้นไป ออกกำลังกายอย่างน้อยสัปดาห์ละ 3 วัน, ครัวเรือนมีการจัดการบ้านเรือนถูกสุขลักษณะ, ครัวเรือนไม่ถูกรบกวนจากมลพิษ, ครัวเรือนมีกาป้องกันอุบัติภัยอย่างถูกวิธี, ครัวเรือนมีความปลอดภัยในชีวิตและทรัพย์สิน, เด็กอายุ 3 - 5 ปี ได้เตรียมความพร้อมก่อนวัยเรียน, เด็กอายุ 6 - 14 ปี ได้รับการศึกษาภาคบังคับ 9 ปี, เด็กจบชั้น ม.3 ได้เรียนต่อชั้น ม.4 หรือเทียบเท่า, คนในครัวเรือนไม่ดื่มสุรา,
คนในครัวเรือนไม่สูบบุหรี่, ครอบครัวมีความอบอุ่น,
ความปลอดภัยในการทำงาน, การป้องกันโรคติดต่อ,
การกีฬา, การจัดการสภาพสิ่งแวดล้อม, ความปลอดภัยจากยาเสพติด,
ความปลอดภัยจากความเสี่ยงในชุมชน, ความปลอดภัยจากภัยพิบัติ
</v>
      </c>
      <c r="E27" s="298"/>
      <c r="F27" s="468"/>
    </row>
    <row r="28" spans="1:6">
      <c r="A28" s="34">
        <v>4</v>
      </c>
      <c r="B28" s="298">
        <f t="shared" si="1"/>
        <v>2.3916666666666666</v>
      </c>
      <c r="C28" s="298" t="str">
        <f t="shared" si="2"/>
        <v>การแก้ปัญหาความยากจน</v>
      </c>
      <c r="D28" s="299" t="str">
        <f>E41</f>
        <v>ครัวเรือนมีความมั่นคงในที่อยู่อาศัย, คนอายุ 15 - 59 ปี อ่าน เขียนภาษาไทยและคิดเลขอย่างง่ายได้, คนอายุ 15 - 59 ปี มีอาชีพและมีรายได้, คนอายุ 60 ปีขึ้นไป มีอาชีพและมีรายได้, รายได้เฉลี่ยของคนในครัวเรือนต่อปี, การมีที่ดินทีทำกิน, ผลผลิตจาการทำนา, ผลผลิตจาการทำไร่, ผลผลิตจาการทำเกษตรอื่น ๆ, ระกับการศึกษาของประชาชน, อัตราการเรียนต่อของประชาชน, การได้รับการศึกษา,  การเข้าถึงแหล่งทุน</v>
      </c>
      <c r="E28" s="298"/>
      <c r="F28" s="468"/>
    </row>
    <row r="29" spans="1:6" ht="24.75" thickBot="1">
      <c r="A29" s="35">
        <v>5</v>
      </c>
      <c r="B29" s="469">
        <f t="shared" si="1"/>
        <v>2.6666666666666665</v>
      </c>
      <c r="C29" s="469" t="str">
        <f t="shared" si="2"/>
        <v>การบริหารจัดการชุมชน</v>
      </c>
      <c r="D29" s="470" t="str">
        <f>F41</f>
        <v>ครัวเรือนมีน้ำสะอาดสำหรับดื่มและบริโภค,  ครัวเรือนมีน้ำใช้ตลอดปี, คนอายุ 6 ปีขึ้นไป ปฏิบัติกิจกรรมทางศาสนา, ผู้สูงอายุ ได้รับการดู, ผู้พิการ ได้รับการดู, ผู้ป่วยโรคเรื้อรัง ได้รับการดู, ครัวเรือนมีส่วนร่วมทำกิจกรรมสาธารณะ, การได้รับผลประโยชน์จากสถานที่ท่องเที่ยว, การมีส่วนร่วมของชุมชน, การรวมกลุ่มของชุมชน, การเรียนรู้โดยชุมชน, การได้รับความคุ้มครองทางสังคม, การใช้ประโยชน์จากที่ดิน, การปลูกป่าหรือไม้ยืนต้น</v>
      </c>
      <c r="E29" s="469"/>
      <c r="F29" s="471"/>
    </row>
    <row r="30" spans="1:6" s="46" customFormat="1" ht="24.75" thickBot="1">
      <c r="A30" s="461"/>
      <c r="B30" s="462"/>
      <c r="C30" s="462"/>
      <c r="D30" s="463"/>
      <c r="E30" s="462"/>
      <c r="F30" s="462"/>
    </row>
    <row r="31" spans="1:6" ht="26.25">
      <c r="A31" s="472" t="s">
        <v>343</v>
      </c>
      <c r="B31" s="473" t="s">
        <v>344</v>
      </c>
      <c r="C31" s="473" t="s">
        <v>345</v>
      </c>
      <c r="D31" s="473" t="s">
        <v>346</v>
      </c>
      <c r="E31" s="475" t="s">
        <v>333</v>
      </c>
      <c r="F31" s="474"/>
    </row>
    <row r="32" spans="1:6">
      <c r="A32" s="34">
        <v>1</v>
      </c>
      <c r="B32" s="476">
        <f>'4.Comparative'!$H36</f>
        <v>55.555555555555557</v>
      </c>
      <c r="C32" s="477">
        <f>'4.Comparative'!$G36</f>
        <v>10</v>
      </c>
      <c r="D32" s="477" t="str">
        <f>'4.Comparative'!$D36</f>
        <v>การพัฒนาด้านอาชีพ</v>
      </c>
      <c r="E32" s="481" t="str">
        <f>B41</f>
        <v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v>
      </c>
      <c r="F32" s="468"/>
    </row>
    <row r="33" spans="1:6">
      <c r="A33" s="34">
        <v>2</v>
      </c>
      <c r="B33" s="477">
        <f>'4.Comparative'!$H37</f>
        <v>16.666666666666668</v>
      </c>
      <c r="C33" s="477">
        <f>'4.Comparative'!$G37</f>
        <v>3</v>
      </c>
      <c r="D33" s="477" t="str">
        <f>'4.Comparative'!$D37</f>
        <v>การจัดการทุนชุมชน</v>
      </c>
      <c r="E33" s="481" t="str">
        <f>C41</f>
        <v>ครัวเรือนมีการออมเงิน, ถนน, น้ำดื่ม, น้ำใช้, ไฟฟ้า, การติดต่อสื่อสาร, การได้ประโยชน์จากสถานที่ท่องเที่ยว, การเข้าถึงแหล่งทุน</v>
      </c>
      <c r="F33" s="468"/>
    </row>
    <row r="34" spans="1:6">
      <c r="A34" s="34">
        <v>3</v>
      </c>
      <c r="B34" s="477">
        <f>'4.Comparative'!$H38</f>
        <v>11.111111111111111</v>
      </c>
      <c r="C34" s="477">
        <f>'4.Comparative'!$G38</f>
        <v>2</v>
      </c>
      <c r="D34" s="477" t="str">
        <f>'4.Comparative'!$D38</f>
        <v>การจัดการความเสี่ยงชุมชน</v>
      </c>
      <c r="E34" s="481" t="str">
        <f>D41</f>
        <v xml:space="preserve">เด็กแรกเกิดมีน้ำหนัก 2,500 กรัม ขึ้นไป, เด็กแรกเกิดได้กินนมแม่อย่างน้อย 6 เดือน, เด็กแรกเกิดถึง 12 ปี ได้รับวัคซีค, ครัวเรือนกินอาหารถูกสุขลักษณะ, ครัวเรือนมีการใช้ยาเพื่อบรรเทาอาการเจ็บป่วยอย่างเหมาะสม, คนอายุ 35 ปีขึ้นไป ได้รับการตรวจสุขภาพประจำปี, คนอายุ 6 ปีขึ้นไป ออกกำลังกายอย่างน้อยสัปดาห์ละ 3 วัน, ครัวเรือนมีการจัดการบ้านเรือนถูกสุขลักษณะ, ครัวเรือนไม่ถูกรบกวนจากมลพิษ, ครัวเรือนมีกาป้องกันอุบัติภัยอย่างถูกวิธี, ครัวเรือนมีความปลอดภัยในชีวิตและทรัพย์สิน, เด็กอายุ 3 - 5 ปี ได้เตรียมความพร้อมก่อนวัยเรียน, เด็กอายุ 6 - 14 ปี ได้รับการศึกษาภาคบังคับ 9 ปี, เด็กจบชั้น ม.3 ได้เรียนต่อชั้น ม.4 หรือเทียบเท่า, คนในครัวเรือนไม่ดื่มสุรา,
คนในครัวเรือนไม่สูบบุหรี่, ครอบครัวมีความอบอุ่น,
ความปลอดภัยในการทำงาน, การป้องกันโรคติดต่อ,
การกีฬา, การจัดการสภาพสิ่งแวดล้อม, ความปลอดภัยจากยาเสพติด,
ความปลอดภัยจากความเสี่ยงในชุมชน, ความปลอดภัยจากภัยพิบัติ
</v>
      </c>
      <c r="F34" s="468"/>
    </row>
    <row r="35" spans="1:6">
      <c r="A35" s="34">
        <v>4</v>
      </c>
      <c r="B35" s="477">
        <f>'4.Comparative'!$H39</f>
        <v>11.111111111111111</v>
      </c>
      <c r="C35" s="477">
        <f>'4.Comparative'!$G39</f>
        <v>2</v>
      </c>
      <c r="D35" s="477" t="str">
        <f>'4.Comparative'!$D39</f>
        <v>แก้ไขปัญหาความยากจน</v>
      </c>
      <c r="E35" s="481" t="str">
        <f>E41</f>
        <v>ครัวเรือนมีความมั่นคงในที่อยู่อาศัย, คนอายุ 15 - 59 ปี อ่าน เขียนภาษาไทยและคิดเลขอย่างง่ายได้, คนอายุ 15 - 59 ปี มีอาชีพและมีรายได้, คนอายุ 60 ปีขึ้นไป มีอาชีพและมีรายได้, รายได้เฉลี่ยของคนในครัวเรือนต่อปี, การมีที่ดินทีทำกิน, ผลผลิตจาการทำนา, ผลผลิตจาการทำไร่, ผลผลิตจาการทำเกษตรอื่น ๆ, ระกับการศึกษาของประชาชน, อัตราการเรียนต่อของประชาชน, การได้รับการศึกษา,  การเข้าถึงแหล่งทุน</v>
      </c>
      <c r="F35" s="468"/>
    </row>
    <row r="36" spans="1:6" ht="24.75" thickBot="1">
      <c r="A36" s="35">
        <v>5</v>
      </c>
      <c r="B36" s="483">
        <f>'4.Comparative'!$H40</f>
        <v>5.5555555555555554</v>
      </c>
      <c r="C36" s="483">
        <f>'4.Comparative'!$G40</f>
        <v>1</v>
      </c>
      <c r="D36" s="483" t="str">
        <f>'4.Comparative'!$D40</f>
        <v>การบริหารจัดการชุมชน</v>
      </c>
      <c r="E36" s="482" t="str">
        <f>F41</f>
        <v>ครัวเรือนมีน้ำสะอาดสำหรับดื่มและบริโภค,  ครัวเรือนมีน้ำใช้ตลอดปี, คนอายุ 6 ปีขึ้นไป ปฏิบัติกิจกรรมทางศาสนา, ผู้สูงอายุ ได้รับการดู, ผู้พิการ ได้รับการดู, ผู้ป่วยโรคเรื้อรัง ได้รับการดู, ครัวเรือนมีส่วนร่วมทำกิจกรรมสาธารณะ, การได้รับผลประโยชน์จากสถานที่ท่องเที่ยว, การมีส่วนร่วมของชุมชน, การรวมกลุ่มของชุมชน, การเรียนรู้โดยชุมชน, การได้รับความคุ้มครองทางสังคม, การใช้ประโยชน์จากที่ดิน, การปลูกป่าหรือไม้ยืนต้น</v>
      </c>
      <c r="F36" s="471"/>
    </row>
    <row r="37" spans="1:6" s="46" customFormat="1">
      <c r="A37" s="461"/>
      <c r="B37" s="462"/>
      <c r="C37" s="462"/>
      <c r="D37" s="462"/>
      <c r="E37" s="462"/>
      <c r="F37" s="462"/>
    </row>
    <row r="38" spans="1:6" ht="24.75" thickBot="1">
      <c r="A38" s="35"/>
      <c r="B38" s="26"/>
      <c r="C38" s="26"/>
      <c r="D38" s="26"/>
      <c r="E38" s="284"/>
      <c r="F38" s="284"/>
    </row>
    <row r="39" spans="1:6">
      <c r="A39" s="467" t="s">
        <v>34</v>
      </c>
      <c r="B39" s="39" t="s">
        <v>38</v>
      </c>
      <c r="C39" s="39" t="s">
        <v>39</v>
      </c>
      <c r="D39" s="39" t="s">
        <v>40</v>
      </c>
      <c r="E39" s="39" t="s">
        <v>41</v>
      </c>
      <c r="F39" s="40" t="str">
        <f>$F$12</f>
        <v>การบริหารจัดการชุมชน</v>
      </c>
    </row>
    <row r="40" spans="1:6">
      <c r="A40" s="44"/>
      <c r="B40" s="23">
        <f>IF(B15&gt;0,(B13+B14+B15)/3,(B13+B14)/2)</f>
        <v>2.5833333333333335</v>
      </c>
      <c r="C40" s="23">
        <f>IF(C15&gt;0,(C13+C14+C15)/3,(C13+C14)/2)</f>
        <v>2.4857142857142858</v>
      </c>
      <c r="D40" s="23">
        <f>IF(D15&gt;0,(D13+D14+D15)/3,(D13+D14)/2)</f>
        <v>2.4285714285714284</v>
      </c>
      <c r="E40" s="23">
        <f>IF(E15&gt;0,(E13+E14+E15)/3,(E13+E14)/2)</f>
        <v>2.3916666666666666</v>
      </c>
      <c r="F40" s="45">
        <f>IF(F15&gt;0,(F13+F14+F15)/3,(F13+F14)/2)</f>
        <v>2.6666666666666665</v>
      </c>
    </row>
    <row r="41" spans="1:6" s="220" customFormat="1" ht="90" customHeight="1" thickBot="1">
      <c r="A41" s="484"/>
      <c r="B41" s="485" t="s">
        <v>274</v>
      </c>
      <c r="C41" s="485" t="s">
        <v>271</v>
      </c>
      <c r="D41" s="485" t="s">
        <v>279</v>
      </c>
      <c r="E41" s="485" t="s">
        <v>272</v>
      </c>
      <c r="F41" s="486" t="s">
        <v>273</v>
      </c>
    </row>
    <row r="42" spans="1:6" s="480" customFormat="1" ht="27.75" customHeight="1">
      <c r="A42" s="478"/>
      <c r="B42" s="479"/>
      <c r="C42" s="479"/>
      <c r="D42" s="479"/>
      <c r="E42" s="479"/>
      <c r="F42" s="479"/>
    </row>
    <row r="43" spans="1:6" s="480" customFormat="1" ht="27.75" customHeight="1">
      <c r="A43" s="478"/>
      <c r="B43" s="479"/>
      <c r="C43" s="479"/>
      <c r="D43" s="479"/>
      <c r="E43" s="479"/>
      <c r="F43" s="479"/>
    </row>
    <row r="44" spans="1:6" s="480" customFormat="1" ht="27.75" customHeight="1">
      <c r="A44" s="478"/>
      <c r="B44" s="479"/>
      <c r="C44" s="479"/>
      <c r="D44" s="479"/>
      <c r="E44" s="479"/>
      <c r="F44" s="479"/>
    </row>
    <row r="45" spans="1:6" s="480" customFormat="1" ht="27.75" customHeight="1">
      <c r="A45" s="478"/>
      <c r="B45" s="479"/>
      <c r="C45" s="479"/>
      <c r="D45" s="479"/>
      <c r="E45" s="479"/>
      <c r="F45" s="479"/>
    </row>
    <row r="46" spans="1:6" s="480" customFormat="1" ht="27.75" customHeight="1">
      <c r="A46" s="478"/>
      <c r="B46" s="479"/>
      <c r="C46" s="479"/>
      <c r="D46" s="479"/>
      <c r="E46" s="479"/>
      <c r="F46" s="479"/>
    </row>
    <row r="47" spans="1:6" s="480" customFormat="1" ht="27.75" customHeight="1">
      <c r="A47" s="478"/>
      <c r="B47" s="479"/>
      <c r="C47" s="479"/>
      <c r="D47" s="479"/>
      <c r="E47" s="479"/>
      <c r="F47" s="479"/>
    </row>
    <row r="48" spans="1:6" s="480" customFormat="1" ht="27.75" customHeight="1">
      <c r="A48" s="478"/>
      <c r="B48" s="479"/>
      <c r="C48" s="479"/>
      <c r="D48" s="479"/>
      <c r="E48" s="479"/>
      <c r="F48" s="479"/>
    </row>
    <row r="49" spans="1:6" s="480" customFormat="1" ht="27.75" customHeight="1">
      <c r="A49" s="478"/>
      <c r="B49" s="479"/>
      <c r="C49" s="479"/>
      <c r="D49" s="479"/>
      <c r="E49" s="479"/>
      <c r="F49" s="479"/>
    </row>
    <row r="50" spans="1:6" s="480" customFormat="1" ht="27.75" customHeight="1">
      <c r="A50" s="478"/>
      <c r="B50" s="479"/>
      <c r="C50" s="479"/>
      <c r="D50" s="479"/>
      <c r="E50" s="479"/>
      <c r="F50" s="479"/>
    </row>
    <row r="51" spans="1:6">
      <c r="A51" s="34"/>
      <c r="B51" s="63" t="s">
        <v>275</v>
      </c>
      <c r="C51" s="63" t="s">
        <v>150</v>
      </c>
      <c r="D51" s="63" t="s">
        <v>157</v>
      </c>
      <c r="E51" s="63" t="s">
        <v>181</v>
      </c>
      <c r="F51" s="63" t="s">
        <v>189</v>
      </c>
    </row>
    <row r="52" spans="1:6">
      <c r="A52" s="34"/>
      <c r="B52" s="63" t="s">
        <v>135</v>
      </c>
      <c r="C52" s="64" t="s">
        <v>151</v>
      </c>
      <c r="D52" s="63" t="s">
        <v>159</v>
      </c>
      <c r="E52" s="63" t="s">
        <v>183</v>
      </c>
      <c r="F52" s="63" t="s">
        <v>190</v>
      </c>
    </row>
    <row r="53" spans="1:6">
      <c r="A53" s="34"/>
      <c r="B53" s="63" t="s">
        <v>136</v>
      </c>
      <c r="C53" s="64" t="s">
        <v>152</v>
      </c>
      <c r="D53" s="63" t="s">
        <v>161</v>
      </c>
      <c r="E53" s="63" t="s">
        <v>184</v>
      </c>
      <c r="F53" s="63" t="s">
        <v>192</v>
      </c>
    </row>
    <row r="54" spans="1:6">
      <c r="A54" s="34"/>
      <c r="B54" s="64" t="s">
        <v>137</v>
      </c>
      <c r="C54" s="64" t="s">
        <v>153</v>
      </c>
      <c r="D54" s="63" t="s">
        <v>163</v>
      </c>
      <c r="E54" s="63" t="s">
        <v>136</v>
      </c>
      <c r="F54" s="63" t="s">
        <v>194</v>
      </c>
    </row>
    <row r="55" spans="1:6">
      <c r="A55" s="34"/>
      <c r="B55" s="64" t="s">
        <v>138</v>
      </c>
      <c r="C55" s="64" t="s">
        <v>154</v>
      </c>
      <c r="D55" s="63" t="s">
        <v>165</v>
      </c>
      <c r="E55" s="63" t="s">
        <v>185</v>
      </c>
      <c r="F55" s="63" t="s">
        <v>196</v>
      </c>
    </row>
    <row r="56" spans="1:6">
      <c r="A56" s="34"/>
      <c r="B56" s="64" t="s">
        <v>139</v>
      </c>
      <c r="C56" s="64" t="s">
        <v>155</v>
      </c>
      <c r="D56" s="63" t="s">
        <v>167</v>
      </c>
      <c r="E56" s="64" t="s">
        <v>182</v>
      </c>
      <c r="F56" s="63" t="s">
        <v>198</v>
      </c>
    </row>
    <row r="57" spans="1:6">
      <c r="A57" s="34"/>
      <c r="B57" s="64" t="s">
        <v>140</v>
      </c>
      <c r="C57" s="64" t="s">
        <v>156</v>
      </c>
      <c r="D57" s="63" t="s">
        <v>169</v>
      </c>
      <c r="E57" s="64" t="s">
        <v>141</v>
      </c>
      <c r="F57" s="63" t="s">
        <v>199</v>
      </c>
    </row>
    <row r="58" spans="1:6">
      <c r="A58" s="65"/>
      <c r="B58" s="64" t="s">
        <v>141</v>
      </c>
      <c r="C58" s="64" t="s">
        <v>145</v>
      </c>
      <c r="D58" s="63" t="s">
        <v>171</v>
      </c>
      <c r="E58" s="64" t="s">
        <v>142</v>
      </c>
      <c r="F58" s="64" t="s">
        <v>156</v>
      </c>
    </row>
    <row r="59" spans="1:6">
      <c r="B59" s="64" t="s">
        <v>142</v>
      </c>
      <c r="D59" s="63" t="s">
        <v>172</v>
      </c>
      <c r="E59" s="64" t="s">
        <v>143</v>
      </c>
      <c r="F59" s="64" t="s">
        <v>191</v>
      </c>
    </row>
    <row r="60" spans="1:6">
      <c r="B60" s="64" t="s">
        <v>143</v>
      </c>
      <c r="D60" s="63" t="s">
        <v>173</v>
      </c>
      <c r="E60" s="64" t="s">
        <v>186</v>
      </c>
      <c r="F60" s="64" t="s">
        <v>193</v>
      </c>
    </row>
    <row r="61" spans="1:6">
      <c r="B61" s="64" t="s">
        <v>144</v>
      </c>
      <c r="D61" s="63" t="s">
        <v>174</v>
      </c>
      <c r="E61" s="64" t="s">
        <v>187</v>
      </c>
      <c r="F61" s="64" t="s">
        <v>195</v>
      </c>
    </row>
    <row r="62" spans="1:6">
      <c r="B62" s="64" t="s">
        <v>145</v>
      </c>
      <c r="D62" s="63" t="s">
        <v>175</v>
      </c>
      <c r="E62" s="64" t="s">
        <v>188</v>
      </c>
      <c r="F62" s="64" t="s">
        <v>197</v>
      </c>
    </row>
    <row r="63" spans="1:6">
      <c r="B63" s="64" t="s">
        <v>146</v>
      </c>
      <c r="D63" s="63" t="s">
        <v>176</v>
      </c>
      <c r="E63" s="64" t="s">
        <v>145</v>
      </c>
      <c r="F63" s="64" t="s">
        <v>147</v>
      </c>
    </row>
    <row r="64" spans="1:6">
      <c r="B64" s="64" t="s">
        <v>147</v>
      </c>
      <c r="D64" s="63" t="s">
        <v>177</v>
      </c>
      <c r="F64" s="64" t="s">
        <v>200</v>
      </c>
    </row>
    <row r="65" spans="2:4">
      <c r="B65" s="64" t="s">
        <v>148</v>
      </c>
      <c r="D65" s="63" t="s">
        <v>178</v>
      </c>
    </row>
    <row r="66" spans="2:4">
      <c r="D66" s="63" t="s">
        <v>179</v>
      </c>
    </row>
    <row r="67" spans="2:4">
      <c r="D67" s="63" t="s">
        <v>180</v>
      </c>
    </row>
    <row r="68" spans="2:4">
      <c r="D68" s="64" t="s">
        <v>158</v>
      </c>
    </row>
    <row r="69" spans="2:4">
      <c r="D69" s="64" t="s">
        <v>160</v>
      </c>
    </row>
    <row r="70" spans="2:4">
      <c r="D70" s="64" t="s">
        <v>162</v>
      </c>
    </row>
    <row r="71" spans="2:4">
      <c r="D71" s="64" t="s">
        <v>164</v>
      </c>
    </row>
    <row r="72" spans="2:4">
      <c r="D72" s="64" t="s">
        <v>166</v>
      </c>
    </row>
    <row r="73" spans="2:4">
      <c r="D73" s="64" t="s">
        <v>168</v>
      </c>
    </row>
    <row r="74" spans="2:4">
      <c r="D74" s="64" t="s">
        <v>170</v>
      </c>
    </row>
  </sheetData>
  <sheetProtection selectLockedCells="1" selectUnlockedCells="1"/>
  <mergeCells count="5">
    <mergeCell ref="D2:F2"/>
    <mergeCell ref="D3:F3"/>
    <mergeCell ref="A1:F1"/>
    <mergeCell ref="A6:F6"/>
    <mergeCell ref="D4:F4"/>
  </mergeCells>
  <phoneticPr fontId="0" type="noConversion"/>
  <pageMargins left="0.25" right="0.25" top="0.25" bottom="0.25" header="0.3" footer="0.3"/>
  <pageSetup paperSize="9" scale="70" orientation="landscape" blackAndWhite="1" r:id="rId1"/>
  <headerFooter alignWithMargins="0">
    <oddFooter>&amp;LCopyright MarketWare International 2002&amp;CPage &amp;P</oddFooter>
  </headerFooter>
  <ignoredErrors>
    <ignoredError sqref="A8:A9 D26:D29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F79D53"/>
  </sheetPr>
  <dimension ref="A1:P40"/>
  <sheetViews>
    <sheetView showGridLines="0" topLeftCell="A18" zoomScale="80" zoomScaleNormal="80" workbookViewId="0">
      <selection activeCell="I38" sqref="I38"/>
    </sheetView>
  </sheetViews>
  <sheetFormatPr defaultColWidth="16.42578125" defaultRowHeight="24"/>
  <cols>
    <col min="1" max="3" width="15.7109375" style="251" customWidth="1"/>
    <col min="4" max="4" width="12.140625" style="283" customWidth="1"/>
    <col min="5" max="5" width="12.140625" style="251" hidden="1" customWidth="1"/>
    <col min="6" max="8" width="15.5703125" style="251" customWidth="1"/>
    <col min="9" max="9" width="12.85546875" style="283" bestFit="1" customWidth="1"/>
    <col min="10" max="10" width="6.28515625" style="251" customWidth="1"/>
    <col min="11" max="11" width="9.42578125" style="251" customWidth="1"/>
    <col min="12" max="12" width="12" style="251" customWidth="1"/>
    <col min="13" max="13" width="15.7109375" style="251" customWidth="1"/>
    <col min="14" max="14" width="12.85546875" style="305" bestFit="1" customWidth="1"/>
    <col min="15" max="16384" width="16.42578125" style="251"/>
  </cols>
  <sheetData>
    <row r="1" spans="1:14" ht="26.25" customHeight="1" thickBot="1">
      <c r="A1" s="598" t="s">
        <v>251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</row>
    <row r="2" spans="1:14" s="255" customFormat="1" ht="23.25" customHeight="1" thickBot="1">
      <c r="A2" s="316" t="s">
        <v>29</v>
      </c>
      <c r="B2" s="600" t="s">
        <v>400</v>
      </c>
      <c r="C2" s="600"/>
      <c r="D2" s="363" t="s">
        <v>28</v>
      </c>
      <c r="E2" s="600" t="s">
        <v>525</v>
      </c>
      <c r="F2" s="600"/>
      <c r="G2" s="317" t="s">
        <v>27</v>
      </c>
      <c r="H2" s="600" t="s">
        <v>525</v>
      </c>
      <c r="I2" s="600"/>
      <c r="J2" s="318" t="s">
        <v>26</v>
      </c>
      <c r="K2" s="319" t="s">
        <v>549</v>
      </c>
      <c r="L2" s="317" t="s">
        <v>79</v>
      </c>
      <c r="M2" s="601" t="s">
        <v>550</v>
      </c>
      <c r="N2" s="602"/>
    </row>
    <row r="3" spans="1:14" s="254" customFormat="1" ht="8.25" customHeight="1" thickBot="1">
      <c r="A3" s="252"/>
      <c r="B3" s="253"/>
      <c r="C3" s="253"/>
      <c r="D3" s="282"/>
      <c r="E3" s="252"/>
      <c r="F3" s="253"/>
      <c r="G3" s="253"/>
      <c r="I3" s="282"/>
      <c r="N3" s="304"/>
    </row>
    <row r="4" spans="1:14" s="365" customFormat="1" ht="27" customHeight="1" thickBot="1">
      <c r="A4" s="605" t="s">
        <v>30</v>
      </c>
      <c r="B4" s="606"/>
      <c r="C4" s="606"/>
      <c r="D4" s="555" t="s">
        <v>506</v>
      </c>
      <c r="E4" s="532" t="s">
        <v>44</v>
      </c>
      <c r="F4" s="603" t="s">
        <v>103</v>
      </c>
      <c r="G4" s="604"/>
      <c r="H4" s="604"/>
      <c r="I4" s="534" t="s">
        <v>312</v>
      </c>
      <c r="J4" s="596" t="s">
        <v>33</v>
      </c>
      <c r="K4" s="597"/>
      <c r="L4" s="597"/>
      <c r="M4" s="597"/>
      <c r="N4" s="544" t="s">
        <v>35</v>
      </c>
    </row>
    <row r="5" spans="1:14" ht="6.75" customHeight="1">
      <c r="A5" s="591"/>
      <c r="B5" s="592"/>
      <c r="C5" s="592"/>
      <c r="D5" s="538"/>
      <c r="E5" s="533"/>
      <c r="F5" s="607"/>
      <c r="G5" s="608"/>
      <c r="H5" s="608"/>
      <c r="I5" s="535"/>
      <c r="J5" s="609"/>
      <c r="K5" s="610"/>
      <c r="L5" s="610"/>
      <c r="M5" s="610"/>
      <c r="N5" s="545"/>
    </row>
    <row r="6" spans="1:14" ht="20.100000000000001" customHeight="1">
      <c r="A6" s="556" t="s">
        <v>50</v>
      </c>
      <c r="B6" s="557"/>
      <c r="C6" s="557"/>
      <c r="D6" s="538"/>
      <c r="E6" s="530">
        <v>3</v>
      </c>
      <c r="F6" s="536" t="s">
        <v>5</v>
      </c>
      <c r="G6" s="537"/>
      <c r="H6" s="537"/>
      <c r="I6" s="538">
        <v>3</v>
      </c>
      <c r="J6" s="593" t="s">
        <v>0</v>
      </c>
      <c r="K6" s="594"/>
      <c r="L6" s="594"/>
      <c r="M6" s="594"/>
      <c r="N6" s="595"/>
    </row>
    <row r="7" spans="1:14" ht="20.100000000000001" customHeight="1">
      <c r="A7" s="556" t="s">
        <v>87</v>
      </c>
      <c r="B7" s="557"/>
      <c r="C7" s="557"/>
      <c r="D7" s="538"/>
      <c r="E7" s="530">
        <v>3</v>
      </c>
      <c r="F7" s="536" t="s">
        <v>6</v>
      </c>
      <c r="G7" s="537"/>
      <c r="H7" s="537"/>
      <c r="I7" s="538">
        <v>3</v>
      </c>
      <c r="J7" s="546" t="s">
        <v>291</v>
      </c>
      <c r="K7" s="547"/>
      <c r="L7" s="547"/>
      <c r="M7" s="547"/>
      <c r="N7" s="548">
        <v>1</v>
      </c>
    </row>
    <row r="8" spans="1:14" ht="20.100000000000001" customHeight="1">
      <c r="A8" s="556" t="s">
        <v>88</v>
      </c>
      <c r="B8" s="557"/>
      <c r="C8" s="557"/>
      <c r="D8" s="538"/>
      <c r="E8" s="530">
        <v>3</v>
      </c>
      <c r="F8" s="536" t="s">
        <v>7</v>
      </c>
      <c r="G8" s="537"/>
      <c r="H8" s="537"/>
      <c r="I8" s="538">
        <v>3</v>
      </c>
      <c r="J8" s="546" t="s">
        <v>296</v>
      </c>
      <c r="K8" s="547"/>
      <c r="L8" s="547"/>
      <c r="M8" s="547"/>
      <c r="N8" s="548">
        <v>3</v>
      </c>
    </row>
    <row r="9" spans="1:14" ht="20.100000000000001" customHeight="1">
      <c r="A9" s="556" t="s">
        <v>90</v>
      </c>
      <c r="B9" s="557"/>
      <c r="C9" s="557"/>
      <c r="D9" s="538">
        <v>0.96</v>
      </c>
      <c r="E9" s="530">
        <v>3</v>
      </c>
      <c r="F9" s="536" t="s">
        <v>8</v>
      </c>
      <c r="G9" s="537"/>
      <c r="H9" s="537"/>
      <c r="I9" s="538">
        <v>3</v>
      </c>
      <c r="J9" s="546" t="s">
        <v>297</v>
      </c>
      <c r="K9" s="547"/>
      <c r="L9" s="547"/>
      <c r="M9" s="547"/>
      <c r="N9" s="548">
        <v>2</v>
      </c>
    </row>
    <row r="10" spans="1:14" ht="20.100000000000001" customHeight="1">
      <c r="A10" s="556" t="s">
        <v>91</v>
      </c>
      <c r="B10" s="557"/>
      <c r="C10" s="557"/>
      <c r="D10" s="538"/>
      <c r="E10" s="530">
        <v>3</v>
      </c>
      <c r="F10" s="536" t="s">
        <v>9</v>
      </c>
      <c r="G10" s="537"/>
      <c r="H10" s="537"/>
      <c r="I10" s="538">
        <v>3</v>
      </c>
      <c r="J10" s="549" t="s">
        <v>299</v>
      </c>
      <c r="K10" s="550"/>
      <c r="L10" s="550"/>
      <c r="M10" s="550"/>
      <c r="N10" s="548">
        <v>1</v>
      </c>
    </row>
    <row r="11" spans="1:14" ht="20.100000000000001" customHeight="1">
      <c r="A11" s="556" t="s">
        <v>2</v>
      </c>
      <c r="B11" s="557"/>
      <c r="C11" s="557"/>
      <c r="D11" s="538"/>
      <c r="E11" s="530">
        <v>3</v>
      </c>
      <c r="F11" s="536" t="s">
        <v>10</v>
      </c>
      <c r="G11" s="537"/>
      <c r="H11" s="537"/>
      <c r="I11" s="539">
        <v>2</v>
      </c>
      <c r="J11" s="546" t="s">
        <v>290</v>
      </c>
      <c r="K11" s="547"/>
      <c r="L11" s="547"/>
      <c r="M11" s="547"/>
      <c r="N11" s="548">
        <v>3</v>
      </c>
    </row>
    <row r="12" spans="1:14" ht="20.100000000000001" customHeight="1">
      <c r="A12" s="556" t="s">
        <v>89</v>
      </c>
      <c r="B12" s="557"/>
      <c r="C12" s="557"/>
      <c r="D12" s="538"/>
      <c r="E12" s="530">
        <v>3</v>
      </c>
      <c r="F12" s="536" t="s">
        <v>11</v>
      </c>
      <c r="G12" s="537"/>
      <c r="H12" s="537"/>
      <c r="I12" s="539">
        <v>2</v>
      </c>
      <c r="J12" s="546"/>
      <c r="K12" s="547"/>
      <c r="L12" s="547"/>
      <c r="M12" s="547"/>
      <c r="N12" s="548"/>
    </row>
    <row r="13" spans="1:14" ht="20.100000000000001" customHeight="1">
      <c r="A13" s="556" t="s">
        <v>92</v>
      </c>
      <c r="B13" s="557"/>
      <c r="C13" s="557"/>
      <c r="D13" s="538"/>
      <c r="E13" s="530">
        <v>4</v>
      </c>
      <c r="F13" s="536" t="s">
        <v>12</v>
      </c>
      <c r="G13" s="537"/>
      <c r="H13" s="537"/>
      <c r="I13" s="539">
        <v>3</v>
      </c>
      <c r="J13" s="593" t="s">
        <v>104</v>
      </c>
      <c r="K13" s="594"/>
      <c r="L13" s="594"/>
      <c r="M13" s="594"/>
      <c r="N13" s="595"/>
    </row>
    <row r="14" spans="1:14" ht="20.100000000000001" customHeight="1">
      <c r="A14" s="556" t="s">
        <v>93</v>
      </c>
      <c r="B14" s="557"/>
      <c r="C14" s="557"/>
      <c r="D14" s="538"/>
      <c r="E14" s="530">
        <v>5</v>
      </c>
      <c r="F14" s="536" t="s">
        <v>13</v>
      </c>
      <c r="G14" s="537"/>
      <c r="H14" s="537"/>
      <c r="I14" s="540">
        <v>3</v>
      </c>
      <c r="J14" s="546" t="s">
        <v>288</v>
      </c>
      <c r="K14" s="547"/>
      <c r="L14" s="547"/>
      <c r="M14" s="547"/>
      <c r="N14" s="548">
        <v>1</v>
      </c>
    </row>
    <row r="15" spans="1:14" ht="20.100000000000001" customHeight="1">
      <c r="A15" s="556" t="s">
        <v>94</v>
      </c>
      <c r="B15" s="557"/>
      <c r="C15" s="557"/>
      <c r="D15" s="538"/>
      <c r="E15" s="530">
        <v>5</v>
      </c>
      <c r="F15" s="536" t="s">
        <v>14</v>
      </c>
      <c r="G15" s="537"/>
      <c r="H15" s="537"/>
      <c r="I15" s="540">
        <v>3</v>
      </c>
      <c r="J15" s="546" t="s">
        <v>294</v>
      </c>
      <c r="K15" s="547"/>
      <c r="L15" s="547"/>
      <c r="M15" s="547"/>
      <c r="N15" s="548">
        <v>3</v>
      </c>
    </row>
    <row r="16" spans="1:14" ht="20.100000000000001" customHeight="1">
      <c r="A16" s="556" t="s">
        <v>95</v>
      </c>
      <c r="B16" s="557"/>
      <c r="C16" s="557"/>
      <c r="D16" s="538"/>
      <c r="E16" s="530">
        <v>3</v>
      </c>
      <c r="F16" s="536" t="s">
        <v>15</v>
      </c>
      <c r="G16" s="537"/>
      <c r="H16" s="537"/>
      <c r="I16" s="540">
        <v>3</v>
      </c>
      <c r="J16" s="546" t="s">
        <v>300</v>
      </c>
      <c r="K16" s="547"/>
      <c r="L16" s="547"/>
      <c r="M16" s="547"/>
      <c r="N16" s="548">
        <v>3</v>
      </c>
    </row>
    <row r="17" spans="1:16" ht="20.100000000000001" customHeight="1">
      <c r="A17" s="556" t="s">
        <v>3</v>
      </c>
      <c r="B17" s="557"/>
      <c r="C17" s="557"/>
      <c r="D17" s="538"/>
      <c r="E17" s="530">
        <v>3</v>
      </c>
      <c r="F17" s="536" t="s">
        <v>16</v>
      </c>
      <c r="G17" s="537"/>
      <c r="H17" s="537"/>
      <c r="I17" s="539">
        <v>3</v>
      </c>
      <c r="J17" s="546" t="s">
        <v>309</v>
      </c>
      <c r="K17" s="547"/>
      <c r="L17" s="547"/>
      <c r="M17" s="547"/>
      <c r="N17" s="548">
        <v>3</v>
      </c>
    </row>
    <row r="18" spans="1:16" ht="20.100000000000001" customHeight="1">
      <c r="A18" s="556" t="s">
        <v>51</v>
      </c>
      <c r="B18" s="557"/>
      <c r="C18" s="557"/>
      <c r="D18" s="538"/>
      <c r="E18" s="530">
        <v>3</v>
      </c>
      <c r="F18" s="536" t="s">
        <v>17</v>
      </c>
      <c r="G18" s="537"/>
      <c r="H18" s="537"/>
      <c r="I18" s="540">
        <v>3</v>
      </c>
      <c r="J18" s="546" t="s">
        <v>292</v>
      </c>
      <c r="K18" s="547"/>
      <c r="L18" s="547"/>
      <c r="M18" s="547"/>
      <c r="N18" s="548">
        <v>3</v>
      </c>
    </row>
    <row r="19" spans="1:16" ht="20.100000000000001" customHeight="1">
      <c r="A19" s="556" t="s">
        <v>4</v>
      </c>
      <c r="B19" s="557"/>
      <c r="C19" s="557"/>
      <c r="D19" s="538"/>
      <c r="E19" s="530">
        <v>3</v>
      </c>
      <c r="F19" s="536" t="s">
        <v>18</v>
      </c>
      <c r="G19" s="537"/>
      <c r="H19" s="537"/>
      <c r="I19" s="540">
        <v>3</v>
      </c>
      <c r="J19" s="546"/>
      <c r="K19" s="547"/>
      <c r="L19" s="547"/>
      <c r="M19" s="547"/>
      <c r="N19" s="548"/>
      <c r="P19" s="361"/>
    </row>
    <row r="20" spans="1:16" ht="20.100000000000001" customHeight="1">
      <c r="A20" s="556" t="s">
        <v>52</v>
      </c>
      <c r="B20" s="557"/>
      <c r="C20" s="557"/>
      <c r="D20" s="538"/>
      <c r="E20" s="530">
        <v>3</v>
      </c>
      <c r="F20" s="536" t="s">
        <v>19</v>
      </c>
      <c r="G20" s="537"/>
      <c r="H20" s="537"/>
      <c r="I20" s="539">
        <v>3</v>
      </c>
      <c r="J20" s="593" t="s">
        <v>105</v>
      </c>
      <c r="K20" s="594"/>
      <c r="L20" s="594"/>
      <c r="M20" s="594"/>
      <c r="N20" s="595"/>
      <c r="P20" s="361"/>
    </row>
    <row r="21" spans="1:16" ht="20.100000000000001" customHeight="1">
      <c r="A21" s="556" t="s">
        <v>53</v>
      </c>
      <c r="B21" s="557"/>
      <c r="C21" s="557"/>
      <c r="D21" s="538"/>
      <c r="E21" s="530">
        <v>3</v>
      </c>
      <c r="F21" s="536" t="s">
        <v>20</v>
      </c>
      <c r="G21" s="537"/>
      <c r="H21" s="537"/>
      <c r="I21" s="539">
        <v>3</v>
      </c>
      <c r="J21" s="546" t="s">
        <v>286</v>
      </c>
      <c r="K21" s="547"/>
      <c r="L21" s="547"/>
      <c r="M21" s="547"/>
      <c r="N21" s="548">
        <v>3</v>
      </c>
      <c r="P21" s="361"/>
    </row>
    <row r="22" spans="1:16" ht="20.100000000000001" customHeight="1">
      <c r="A22" s="556" t="s">
        <v>54</v>
      </c>
      <c r="B22" s="557"/>
      <c r="C22" s="557"/>
      <c r="D22" s="538"/>
      <c r="E22" s="530">
        <v>3</v>
      </c>
      <c r="F22" s="536" t="s">
        <v>21</v>
      </c>
      <c r="G22" s="537"/>
      <c r="H22" s="537"/>
      <c r="I22" s="539">
        <v>1</v>
      </c>
      <c r="J22" s="546" t="s">
        <v>287</v>
      </c>
      <c r="K22" s="547"/>
      <c r="L22" s="547"/>
      <c r="M22" s="547"/>
      <c r="N22" s="548">
        <v>2</v>
      </c>
      <c r="P22" s="362"/>
    </row>
    <row r="23" spans="1:16" ht="20.100000000000001" customHeight="1">
      <c r="A23" s="556" t="s">
        <v>205</v>
      </c>
      <c r="B23" s="557"/>
      <c r="C23" s="557"/>
      <c r="D23" s="538"/>
      <c r="E23" s="530">
        <v>1</v>
      </c>
      <c r="F23" s="536" t="s">
        <v>62</v>
      </c>
      <c r="G23" s="537"/>
      <c r="H23" s="537"/>
      <c r="I23" s="539">
        <v>2</v>
      </c>
      <c r="J23" s="549" t="s">
        <v>298</v>
      </c>
      <c r="K23" s="547"/>
      <c r="L23" s="547"/>
      <c r="M23" s="547"/>
      <c r="N23" s="548">
        <v>3</v>
      </c>
    </row>
    <row r="24" spans="1:16" ht="20.100000000000001" customHeight="1">
      <c r="A24" s="556" t="s">
        <v>96</v>
      </c>
      <c r="B24" s="557"/>
      <c r="C24" s="557"/>
      <c r="D24" s="539"/>
      <c r="E24" s="530">
        <v>4</v>
      </c>
      <c r="F24" s="536" t="s">
        <v>22</v>
      </c>
      <c r="G24" s="537"/>
      <c r="H24" s="537"/>
      <c r="I24" s="539">
        <v>3</v>
      </c>
      <c r="J24" s="546" t="s">
        <v>295</v>
      </c>
      <c r="K24" s="547"/>
      <c r="L24" s="547"/>
      <c r="M24" s="547"/>
      <c r="N24" s="548">
        <v>1</v>
      </c>
    </row>
    <row r="25" spans="1:16" ht="20.100000000000001" customHeight="1">
      <c r="A25" s="556" t="s">
        <v>86</v>
      </c>
      <c r="B25" s="557"/>
      <c r="C25" s="557"/>
      <c r="D25" s="539"/>
      <c r="E25" s="530">
        <v>4</v>
      </c>
      <c r="F25" s="536" t="s">
        <v>61</v>
      </c>
      <c r="G25" s="537"/>
      <c r="H25" s="537"/>
      <c r="I25" s="539">
        <v>3</v>
      </c>
      <c r="J25" s="546" t="s">
        <v>304</v>
      </c>
      <c r="K25" s="547"/>
      <c r="L25" s="547"/>
      <c r="M25" s="547"/>
      <c r="N25" s="548">
        <v>1</v>
      </c>
    </row>
    <row r="26" spans="1:16" ht="20.100000000000001" customHeight="1">
      <c r="A26" s="556" t="s">
        <v>55</v>
      </c>
      <c r="B26" s="557"/>
      <c r="C26" s="557"/>
      <c r="D26" s="539"/>
      <c r="E26" s="530">
        <v>4</v>
      </c>
      <c r="F26" s="536" t="s">
        <v>63</v>
      </c>
      <c r="G26" s="537"/>
      <c r="H26" s="537"/>
      <c r="I26" s="539">
        <v>3</v>
      </c>
      <c r="J26" s="546"/>
      <c r="K26" s="547"/>
      <c r="L26" s="547"/>
      <c r="M26" s="547"/>
      <c r="N26" s="548"/>
    </row>
    <row r="27" spans="1:16" ht="20.100000000000001" customHeight="1">
      <c r="A27" s="556" t="s">
        <v>56</v>
      </c>
      <c r="B27" s="557"/>
      <c r="C27" s="557"/>
      <c r="D27" s="539"/>
      <c r="E27" s="530">
        <v>4</v>
      </c>
      <c r="F27" s="536" t="s">
        <v>64</v>
      </c>
      <c r="G27" s="537"/>
      <c r="H27" s="537"/>
      <c r="I27" s="539">
        <v>2</v>
      </c>
      <c r="J27" s="593" t="s">
        <v>106</v>
      </c>
      <c r="K27" s="594"/>
      <c r="L27" s="594"/>
      <c r="M27" s="594"/>
      <c r="N27" s="595"/>
    </row>
    <row r="28" spans="1:16" ht="20.100000000000001" customHeight="1">
      <c r="A28" s="556" t="s">
        <v>57</v>
      </c>
      <c r="B28" s="557"/>
      <c r="C28" s="557"/>
      <c r="D28" s="538">
        <v>36.840000000000003</v>
      </c>
      <c r="E28" s="530">
        <v>2</v>
      </c>
      <c r="F28" s="536" t="s">
        <v>65</v>
      </c>
      <c r="G28" s="537"/>
      <c r="H28" s="537"/>
      <c r="I28" s="539">
        <v>3</v>
      </c>
      <c r="J28" s="551" t="s">
        <v>301</v>
      </c>
      <c r="K28" s="547"/>
      <c r="L28" s="547"/>
      <c r="M28" s="547"/>
      <c r="N28" s="548">
        <v>2</v>
      </c>
    </row>
    <row r="29" spans="1:16" ht="20.100000000000001" customHeight="1">
      <c r="A29" s="556" t="s">
        <v>58</v>
      </c>
      <c r="B29" s="557"/>
      <c r="C29" s="557"/>
      <c r="D29" s="538">
        <v>9.15</v>
      </c>
      <c r="E29" s="530">
        <v>3</v>
      </c>
      <c r="F29" s="536" t="s">
        <v>66</v>
      </c>
      <c r="G29" s="537"/>
      <c r="H29" s="537"/>
      <c r="I29" s="539">
        <v>3</v>
      </c>
      <c r="J29" s="546" t="s">
        <v>303</v>
      </c>
      <c r="K29" s="547"/>
      <c r="L29" s="547"/>
      <c r="M29" s="547"/>
      <c r="N29" s="548">
        <v>2</v>
      </c>
    </row>
    <row r="30" spans="1:16" ht="20.100000000000001" customHeight="1">
      <c r="A30" s="556" t="s">
        <v>59</v>
      </c>
      <c r="B30" s="557"/>
      <c r="C30" s="557"/>
      <c r="D30" s="538">
        <v>6.32</v>
      </c>
      <c r="E30" s="530">
        <v>3</v>
      </c>
      <c r="F30" s="536" t="s">
        <v>67</v>
      </c>
      <c r="G30" s="537"/>
      <c r="H30" s="537"/>
      <c r="I30" s="539">
        <v>1</v>
      </c>
      <c r="J30" s="551" t="s">
        <v>289</v>
      </c>
      <c r="K30" s="547"/>
      <c r="L30" s="547"/>
      <c r="M30" s="547"/>
      <c r="N30" s="548">
        <v>2</v>
      </c>
    </row>
    <row r="31" spans="1:16" ht="20.100000000000001" customHeight="1">
      <c r="A31" s="556" t="s">
        <v>97</v>
      </c>
      <c r="B31" s="557"/>
      <c r="C31" s="557"/>
      <c r="D31" s="538">
        <v>0.22</v>
      </c>
      <c r="E31" s="530">
        <v>5</v>
      </c>
      <c r="F31" s="536" t="s">
        <v>68</v>
      </c>
      <c r="G31" s="537"/>
      <c r="H31" s="537"/>
      <c r="I31" s="539">
        <v>3</v>
      </c>
      <c r="J31" s="551" t="s">
        <v>293</v>
      </c>
      <c r="K31" s="547"/>
      <c r="L31" s="547"/>
      <c r="M31" s="547"/>
      <c r="N31" s="548">
        <v>2</v>
      </c>
    </row>
    <row r="32" spans="1:16" ht="20.100000000000001" customHeight="1">
      <c r="A32" s="556" t="s">
        <v>100</v>
      </c>
      <c r="B32" s="557"/>
      <c r="C32" s="557"/>
      <c r="D32" s="538"/>
      <c r="E32" s="530">
        <v>5</v>
      </c>
      <c r="F32" s="536" t="s">
        <v>69</v>
      </c>
      <c r="G32" s="537"/>
      <c r="H32" s="537"/>
      <c r="I32" s="540">
        <v>1</v>
      </c>
      <c r="J32" s="551" t="s">
        <v>302</v>
      </c>
      <c r="K32" s="547"/>
      <c r="L32" s="547"/>
      <c r="M32" s="547"/>
      <c r="N32" s="548">
        <v>1</v>
      </c>
    </row>
    <row r="33" spans="1:14" ht="20.100000000000001" customHeight="1">
      <c r="A33" s="556" t="s">
        <v>98</v>
      </c>
      <c r="B33" s="557"/>
      <c r="C33" s="557"/>
      <c r="D33" s="538"/>
      <c r="E33" s="530">
        <v>5</v>
      </c>
      <c r="F33" s="536" t="s">
        <v>70</v>
      </c>
      <c r="G33" s="537"/>
      <c r="H33" s="537"/>
      <c r="I33" s="539">
        <v>3</v>
      </c>
      <c r="J33" s="551"/>
      <c r="K33" s="547"/>
      <c r="L33" s="547"/>
      <c r="M33" s="547"/>
      <c r="N33" s="548"/>
    </row>
    <row r="34" spans="1:14" ht="20.100000000000001" customHeight="1">
      <c r="A34" s="556" t="s">
        <v>101</v>
      </c>
      <c r="B34" s="557"/>
      <c r="C34" s="557"/>
      <c r="D34" s="538"/>
      <c r="E34" s="530">
        <v>5</v>
      </c>
      <c r="F34" s="536" t="s">
        <v>71</v>
      </c>
      <c r="G34" s="537"/>
      <c r="H34" s="537"/>
      <c r="I34" s="540">
        <v>3</v>
      </c>
      <c r="J34" s="593" t="s">
        <v>1</v>
      </c>
      <c r="K34" s="594"/>
      <c r="L34" s="594"/>
      <c r="M34" s="594"/>
      <c r="N34" s="595"/>
    </row>
    <row r="35" spans="1:14" ht="20.100000000000001" customHeight="1">
      <c r="A35" s="556" t="s">
        <v>99</v>
      </c>
      <c r="B35" s="557"/>
      <c r="C35" s="557"/>
      <c r="D35" s="538"/>
      <c r="E35" s="530">
        <v>5</v>
      </c>
      <c r="F35" s="536" t="s">
        <v>72</v>
      </c>
      <c r="G35" s="537"/>
      <c r="H35" s="537"/>
      <c r="I35" s="538">
        <v>3</v>
      </c>
      <c r="J35" s="546" t="s">
        <v>306</v>
      </c>
      <c r="K35" s="547"/>
      <c r="L35" s="547"/>
      <c r="M35" s="547"/>
      <c r="N35" s="548">
        <v>3</v>
      </c>
    </row>
    <row r="36" spans="1:14" ht="20.100000000000001" customHeight="1">
      <c r="A36" s="556" t="s">
        <v>60</v>
      </c>
      <c r="B36" s="557"/>
      <c r="C36" s="557"/>
      <c r="D36" s="538"/>
      <c r="E36" s="530">
        <v>3</v>
      </c>
      <c r="F36" s="536" t="s">
        <v>23</v>
      </c>
      <c r="G36" s="537"/>
      <c r="H36" s="537"/>
      <c r="I36" s="538">
        <v>2</v>
      </c>
      <c r="J36" s="546" t="s">
        <v>310</v>
      </c>
      <c r="K36" s="547"/>
      <c r="L36" s="547"/>
      <c r="M36" s="547"/>
      <c r="N36" s="548">
        <v>2</v>
      </c>
    </row>
    <row r="37" spans="1:14" ht="20.100000000000001" customHeight="1">
      <c r="A37" s="587"/>
      <c r="B37" s="588"/>
      <c r="C37" s="588"/>
      <c r="D37" s="538"/>
      <c r="E37" s="531"/>
      <c r="F37" s="536" t="s">
        <v>24</v>
      </c>
      <c r="G37" s="537"/>
      <c r="H37" s="537"/>
      <c r="I37" s="538">
        <v>1</v>
      </c>
      <c r="J37" s="546" t="s">
        <v>307</v>
      </c>
      <c r="K37" s="547"/>
      <c r="L37" s="547"/>
      <c r="M37" s="547"/>
      <c r="N37" s="548">
        <v>1</v>
      </c>
    </row>
    <row r="38" spans="1:14" ht="20.100000000000001" customHeight="1" thickBot="1">
      <c r="A38" s="587"/>
      <c r="B38" s="588"/>
      <c r="C38" s="588"/>
      <c r="D38" s="538"/>
      <c r="E38" s="529"/>
      <c r="F38" s="536" t="s">
        <v>25</v>
      </c>
      <c r="G38" s="537"/>
      <c r="H38" s="537"/>
      <c r="I38" s="538">
        <v>3</v>
      </c>
      <c r="J38" s="546" t="s">
        <v>308</v>
      </c>
      <c r="K38" s="547"/>
      <c r="L38" s="547"/>
      <c r="M38" s="547"/>
      <c r="N38" s="548">
        <v>2</v>
      </c>
    </row>
    <row r="39" spans="1:14">
      <c r="A39" s="587"/>
      <c r="B39" s="588"/>
      <c r="C39" s="588"/>
      <c r="D39" s="538"/>
      <c r="F39" s="536"/>
      <c r="G39" s="537"/>
      <c r="H39" s="537"/>
      <c r="I39" s="538"/>
      <c r="J39" s="546" t="s">
        <v>305</v>
      </c>
      <c r="K39" s="547"/>
      <c r="L39" s="547"/>
      <c r="M39" s="547"/>
      <c r="N39" s="548">
        <v>3</v>
      </c>
    </row>
    <row r="40" spans="1:14" ht="24.75" thickBot="1">
      <c r="A40" s="589"/>
      <c r="B40" s="590"/>
      <c r="C40" s="590"/>
      <c r="D40" s="543"/>
      <c r="F40" s="541"/>
      <c r="G40" s="542"/>
      <c r="H40" s="542"/>
      <c r="I40" s="543"/>
      <c r="J40" s="552"/>
      <c r="K40" s="553"/>
      <c r="L40" s="553"/>
      <c r="M40" s="553"/>
      <c r="N40" s="554"/>
    </row>
  </sheetData>
  <sheetProtection formatCells="0" formatColumns="0" formatRows="0" insertColumns="0" insertRows="0" insertHyperlinks="0" deleteColumns="0" deleteRows="0" selectLockedCells="1" sort="0" autoFilter="0" pivotTables="0"/>
  <dataConsolidate function="count"/>
  <mergeCells count="20">
    <mergeCell ref="J27:N27"/>
    <mergeCell ref="J34:N34"/>
    <mergeCell ref="J4:M4"/>
    <mergeCell ref="A1:N1"/>
    <mergeCell ref="B2:C2"/>
    <mergeCell ref="E2:F2"/>
    <mergeCell ref="H2:I2"/>
    <mergeCell ref="M2:N2"/>
    <mergeCell ref="F4:H4"/>
    <mergeCell ref="A4:C4"/>
    <mergeCell ref="F5:H5"/>
    <mergeCell ref="J5:M5"/>
    <mergeCell ref="J6:N6"/>
    <mergeCell ref="J13:N13"/>
    <mergeCell ref="J20:N20"/>
    <mergeCell ref="A39:C39"/>
    <mergeCell ref="A40:C40"/>
    <mergeCell ref="A5:C5"/>
    <mergeCell ref="A37:C37"/>
    <mergeCell ref="A38:C38"/>
  </mergeCells>
  <phoneticPr fontId="10" type="noConversion"/>
  <dataValidations count="5">
    <dataValidation type="whole" allowBlank="1" showInputMessage="1" showErrorMessage="1" sqref="N4 L3:M3 L13:M1048576" xr:uid="{00000000-0002-0000-0300-000000000000}">
      <formula1>1</formula1>
      <formula2>3</formula2>
    </dataValidation>
    <dataValidation type="decimal" allowBlank="1" showInputMessage="1" showErrorMessage="1" errorTitle="แจ้งเตือน" error="กรุณาใส่ตัวเลขระหว่าง 1.00 ถึง 3.00" sqref="G7:G40" xr:uid="{00000000-0002-0000-0300-000001000000}">
      <formula1>1</formula1>
      <formula2>3</formula2>
    </dataValidation>
    <dataValidation type="whole" errorStyle="warning" allowBlank="1" showInputMessage="1" showErrorMessage="1" errorTitle="คำเตือน: กชช.2ค" error="คีย์เฉพาะตัวเลข 1, 2, 3 เท่านั้น_x000a_หากมีค่าว่างหรือ 0 ให้คีย์ 3 แทน" sqref="I6:I40" xr:uid="{00000000-0002-0000-0300-000002000000}">
      <formula1>1</formula1>
      <formula2>3</formula2>
    </dataValidation>
    <dataValidation type="whole" errorStyle="warning" allowBlank="1" showInputMessage="1" showErrorMessage="1" errorTitle="คำเตือน: ข้อมูลอื่น ๆ" error="คีย์เฉพาะตัวเลข 1, 2, 3 เท่านั้น" sqref="N7:N40" xr:uid="{00000000-0002-0000-0300-000003000000}">
      <formula1>1</formula1>
      <formula2>3</formula2>
    </dataValidation>
    <dataValidation type="decimal" errorStyle="warning" allowBlank="1" showInputMessage="1" showErrorMessage="1" errorTitle="คำเตือน: จปฐ." error="ท่านคีย์ข้อมูลไม่ถูกต้อง_x000a_ให้คีย์เฉพาะตัวเลขจำนวนเต็มและจุดทศนิยมเท่านั้น" sqref="D6:D38 D40" xr:uid="{00000000-0002-0000-0300-000004000000}">
      <formula1>0.01</formula1>
      <formula2>99.99</formula2>
    </dataValidation>
  </dataValidations>
  <printOptions horizontalCentered="1"/>
  <pageMargins left="0.25" right="0.25" top="0.13" bottom="0.12" header="0.05" footer="0.05"/>
  <pageSetup paperSize="9" scale="70" orientation="landscape" blackAndWhite="1" horizontalDpi="360" verticalDpi="360" r:id="rId1"/>
  <headerFooter alignWithMargins="0">
    <oddFooter xml:space="preserve">&amp;CCommunity Information Radar Analysis: CIA 2020
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>
    <tabColor theme="9" tint="-0.249977111117893"/>
  </sheetPr>
  <dimension ref="A1:W158"/>
  <sheetViews>
    <sheetView zoomScale="90" zoomScaleNormal="90" zoomScalePageLayoutView="130" workbookViewId="0">
      <selection activeCell="M27" sqref="M27"/>
    </sheetView>
  </sheetViews>
  <sheetFormatPr defaultColWidth="8.7109375" defaultRowHeight="24"/>
  <cols>
    <col min="1" max="1" width="9.7109375" style="36" customWidth="1"/>
    <col min="2" max="6" width="9.7109375" style="16" customWidth="1"/>
    <col min="7" max="10" width="13.42578125" style="16" customWidth="1"/>
    <col min="11" max="11" width="13.42578125" style="36" customWidth="1"/>
    <col min="12" max="12" width="13.42578125" style="17" customWidth="1"/>
    <col min="13" max="13" width="19.42578125" style="17" bestFit="1" customWidth="1"/>
    <col min="14" max="14" width="20.7109375" style="17" customWidth="1"/>
    <col min="15" max="18" width="18.7109375" style="17" customWidth="1"/>
    <col min="19" max="16384" width="8.7109375" style="17"/>
  </cols>
  <sheetData>
    <row r="1" spans="1:18">
      <c r="B1" s="105" t="s">
        <v>262</v>
      </c>
      <c r="C1" s="106"/>
      <c r="D1" s="106" t="s">
        <v>107</v>
      </c>
      <c r="E1" s="106"/>
      <c r="F1" s="105" t="s">
        <v>265</v>
      </c>
      <c r="G1" s="107" t="s">
        <v>109</v>
      </c>
      <c r="H1" s="107"/>
      <c r="I1" s="105"/>
      <c r="J1" s="148"/>
    </row>
    <row r="2" spans="1:18">
      <c r="B2" s="105" t="s">
        <v>263</v>
      </c>
      <c r="C2" s="107"/>
      <c r="D2" s="107" t="s">
        <v>108</v>
      </c>
      <c r="E2" s="107"/>
      <c r="F2" s="105" t="s">
        <v>266</v>
      </c>
      <c r="G2" s="107">
        <v>14</v>
      </c>
      <c r="H2" s="107"/>
      <c r="I2" s="105"/>
      <c r="J2" s="148"/>
    </row>
    <row r="3" spans="1:18">
      <c r="B3" s="105" t="s">
        <v>264</v>
      </c>
      <c r="C3" s="107"/>
      <c r="D3" s="107" t="s">
        <v>109</v>
      </c>
      <c r="E3" s="107"/>
      <c r="F3" s="105"/>
      <c r="G3" s="105"/>
      <c r="H3" s="105"/>
      <c r="I3" s="105"/>
      <c r="J3" s="148"/>
    </row>
    <row r="4" spans="1:18">
      <c r="E4" s="95"/>
      <c r="F4" s="21"/>
      <c r="G4" s="21"/>
      <c r="H4" s="21"/>
      <c r="I4" s="21"/>
    </row>
    <row r="5" spans="1:18">
      <c r="B5" s="612" t="s">
        <v>228</v>
      </c>
      <c r="C5" s="613"/>
      <c r="D5" s="613"/>
      <c r="E5" s="613"/>
      <c r="F5" s="80"/>
      <c r="G5" s="104" t="s">
        <v>30</v>
      </c>
      <c r="H5" s="90" t="s">
        <v>203</v>
      </c>
      <c r="I5" s="90" t="s">
        <v>204</v>
      </c>
      <c r="J5" s="90" t="s">
        <v>210</v>
      </c>
    </row>
    <row r="6" spans="1:18">
      <c r="A6" s="78"/>
      <c r="B6" s="81" t="s">
        <v>81</v>
      </c>
      <c r="C6" s="82"/>
      <c r="D6" s="82"/>
      <c r="E6" s="82"/>
      <c r="F6" s="80"/>
      <c r="G6" s="83">
        <f>SUM(G44:G46)</f>
        <v>0</v>
      </c>
      <c r="H6" s="171">
        <f>SUM(G47:G57)</f>
        <v>32</v>
      </c>
      <c r="I6" s="84">
        <f>SUM(G58:G62)</f>
        <v>7</v>
      </c>
      <c r="J6" s="169"/>
    </row>
    <row r="7" spans="1:18">
      <c r="A7" s="78"/>
      <c r="B7" s="81" t="s">
        <v>82</v>
      </c>
      <c r="C7" s="82"/>
      <c r="D7" s="82"/>
      <c r="E7" s="82"/>
      <c r="F7" s="80"/>
      <c r="G7" s="85">
        <f>SUM(G67)</f>
        <v>36.840000000000003</v>
      </c>
      <c r="H7" s="172">
        <f>SUM(G68:G74)</f>
        <v>20</v>
      </c>
      <c r="I7" s="86">
        <f>SUM(G75:G79)</f>
        <v>13</v>
      </c>
      <c r="J7" s="169"/>
    </row>
    <row r="8" spans="1:18">
      <c r="A8" s="78"/>
      <c r="B8" s="81" t="s">
        <v>83</v>
      </c>
      <c r="C8" s="82"/>
      <c r="D8" s="82"/>
      <c r="E8" s="82"/>
      <c r="F8" s="80"/>
      <c r="G8" s="85">
        <f>SUM(G84:G100)</f>
        <v>16.43</v>
      </c>
      <c r="H8" s="172">
        <f>SUM(G101:G107)</f>
        <v>16</v>
      </c>
      <c r="I8" s="86">
        <f>SUM(G108:G112)</f>
        <v>9</v>
      </c>
      <c r="J8" s="169"/>
    </row>
    <row r="9" spans="1:18">
      <c r="A9" s="78"/>
      <c r="B9" s="81" t="s">
        <v>84</v>
      </c>
      <c r="C9" s="82"/>
      <c r="D9" s="82"/>
      <c r="E9" s="82"/>
      <c r="F9" s="80"/>
      <c r="G9" s="85">
        <f>SUM(G117:G121)</f>
        <v>0</v>
      </c>
      <c r="H9" s="172">
        <f>SUM(G122:G130)</f>
        <v>25</v>
      </c>
      <c r="I9" s="86">
        <f>SUM(G131:G135)</f>
        <v>8</v>
      </c>
      <c r="J9" s="169"/>
    </row>
    <row r="10" spans="1:18">
      <c r="A10" s="78"/>
      <c r="B10" s="81" t="s">
        <v>85</v>
      </c>
      <c r="C10" s="82"/>
      <c r="D10" s="82"/>
      <c r="E10" s="82"/>
      <c r="F10" s="80"/>
      <c r="G10" s="85">
        <f>SUM(G140:G146)</f>
        <v>0.22</v>
      </c>
      <c r="H10" s="172">
        <f>SUM(G147:G152)</f>
        <v>13</v>
      </c>
      <c r="I10" s="86">
        <f>SUM(G153:G157)</f>
        <v>11</v>
      </c>
      <c r="J10" s="169"/>
    </row>
    <row r="12" spans="1:18">
      <c r="B12" s="612" t="s">
        <v>229</v>
      </c>
      <c r="C12" s="613"/>
      <c r="D12" s="613"/>
      <c r="E12" s="613"/>
      <c r="F12" s="80"/>
      <c r="G12" s="90" t="s">
        <v>30</v>
      </c>
      <c r="H12" s="90" t="s">
        <v>203</v>
      </c>
      <c r="I12" s="90" t="s">
        <v>215</v>
      </c>
      <c r="J12" s="174" t="s">
        <v>214</v>
      </c>
      <c r="K12" s="307" t="s">
        <v>213</v>
      </c>
      <c r="M12" s="100" t="s">
        <v>231</v>
      </c>
      <c r="N12" s="184" t="s">
        <v>245</v>
      </c>
      <c r="O12" s="185" t="s">
        <v>39</v>
      </c>
      <c r="P12" s="184" t="s">
        <v>239</v>
      </c>
      <c r="Q12" s="184" t="s">
        <v>240</v>
      </c>
      <c r="R12" s="184" t="s">
        <v>241</v>
      </c>
    </row>
    <row r="13" spans="1:18">
      <c r="B13" s="81" t="s">
        <v>81</v>
      </c>
      <c r="C13" s="82"/>
      <c r="D13" s="82"/>
      <c r="E13" s="82"/>
      <c r="F13" s="80"/>
      <c r="G13" s="83">
        <f>COUNTIF(G44:G46,"&lt;&gt;0")</f>
        <v>0</v>
      </c>
      <c r="H13" s="171">
        <f>COUNTIF(G47:G57,"&lt;&gt;0")</f>
        <v>11</v>
      </c>
      <c r="I13" s="84">
        <f>COUNTIF(G58:G62,"&lt;&gt;0")</f>
        <v>4</v>
      </c>
      <c r="J13" s="169">
        <f>IF(I13,I6/I13,0)</f>
        <v>1.75</v>
      </c>
      <c r="K13" s="306">
        <f>IF(H13,H6/H13,0)</f>
        <v>2.9090909090909092</v>
      </c>
      <c r="M13" s="100" t="s">
        <v>249</v>
      </c>
      <c r="N13" s="191">
        <f>$G20</f>
        <v>0</v>
      </c>
      <c r="O13" s="191">
        <f>$G21</f>
        <v>1.5</v>
      </c>
      <c r="P13" s="191">
        <f>$G22</f>
        <v>1</v>
      </c>
      <c r="Q13" s="191">
        <f>$G23</f>
        <v>0</v>
      </c>
      <c r="R13" s="191">
        <f>$G24</f>
        <v>0</v>
      </c>
    </row>
    <row r="14" spans="1:18">
      <c r="B14" s="81" t="s">
        <v>82</v>
      </c>
      <c r="C14" s="82"/>
      <c r="D14" s="82"/>
      <c r="E14" s="82"/>
      <c r="F14" s="80"/>
      <c r="G14" s="85">
        <f>COUNTIF(G67,"&lt;&gt;0")</f>
        <v>1</v>
      </c>
      <c r="H14" s="172">
        <f>COUNTIF(G68:G74,"&lt;&gt;0")</f>
        <v>7</v>
      </c>
      <c r="I14" s="86">
        <f>COUNTIF(G75:G79,"&lt;&gt;0")</f>
        <v>5</v>
      </c>
      <c r="J14" s="169">
        <f>IF(I14,I7/I14,0)</f>
        <v>2.6</v>
      </c>
      <c r="K14" s="306">
        <f>IF(H14,H7/H14,0)</f>
        <v>2.8571428571428572</v>
      </c>
      <c r="M14" s="100" t="s">
        <v>149</v>
      </c>
      <c r="N14" s="190">
        <f>H20</f>
        <v>2.9090909090909092</v>
      </c>
      <c r="O14" s="190">
        <f>H21</f>
        <v>2.8571428571428572</v>
      </c>
      <c r="P14" s="190">
        <f>H22</f>
        <v>2.2857142857142856</v>
      </c>
      <c r="Q14" s="190">
        <f>H23</f>
        <v>2.7777777777777777</v>
      </c>
      <c r="R14" s="190">
        <f>H24</f>
        <v>2.1666666666666665</v>
      </c>
    </row>
    <row r="15" spans="1:18" ht="24" customHeight="1">
      <c r="B15" s="81" t="s">
        <v>83</v>
      </c>
      <c r="C15" s="82"/>
      <c r="D15" s="82"/>
      <c r="E15" s="82"/>
      <c r="F15" s="80"/>
      <c r="G15" s="85">
        <f>COUNT(G84:G100)</f>
        <v>17</v>
      </c>
      <c r="H15" s="172">
        <f>COUNTIF(G101:G107,"&lt;&gt;0")</f>
        <v>7</v>
      </c>
      <c r="I15" s="86">
        <f>COUNTIF(G108:G112,"&lt;&gt;0")</f>
        <v>4</v>
      </c>
      <c r="J15" s="169">
        <f>IF(I15,I8/I15,0)</f>
        <v>2.25</v>
      </c>
      <c r="K15" s="306">
        <f>IF(H15,H8/H15,0)</f>
        <v>2.2857142857142856</v>
      </c>
      <c r="L15" s="175"/>
      <c r="M15" s="100" t="s">
        <v>250</v>
      </c>
      <c r="N15" s="192">
        <f>I20</f>
        <v>1.75</v>
      </c>
      <c r="O15" s="192">
        <f>I21</f>
        <v>2.6</v>
      </c>
      <c r="P15" s="192">
        <f>I22</f>
        <v>2.25</v>
      </c>
      <c r="Q15" s="192">
        <f>I23</f>
        <v>2</v>
      </c>
      <c r="R15" s="192">
        <f>I24</f>
        <v>2.2000000000000002</v>
      </c>
    </row>
    <row r="16" spans="1:18">
      <c r="B16" s="81" t="s">
        <v>84</v>
      </c>
      <c r="C16" s="82"/>
      <c r="D16" s="82"/>
      <c r="E16" s="82"/>
      <c r="F16" s="80"/>
      <c r="G16" s="85">
        <f>COUNT(G117:G121)</f>
        <v>5</v>
      </c>
      <c r="H16" s="172">
        <f>COUNTIF(G122:G130,"&lt;&gt;0")</f>
        <v>9</v>
      </c>
      <c r="I16" s="86">
        <f>COUNTIF(G131:G135,"&lt;&gt;0")</f>
        <v>4</v>
      </c>
      <c r="J16" s="169">
        <f>IF(I16,I9/I16,0)</f>
        <v>2</v>
      </c>
      <c r="K16" s="306">
        <f>IF(H16,H9/H16,0)</f>
        <v>2.7777777777777777</v>
      </c>
      <c r="L16" s="175"/>
      <c r="M16" s="188" t="s">
        <v>227</v>
      </c>
    </row>
    <row r="17" spans="1:22">
      <c r="B17" s="81" t="s">
        <v>85</v>
      </c>
      <c r="C17" s="82"/>
      <c r="D17" s="82"/>
      <c r="E17" s="82"/>
      <c r="F17" s="80"/>
      <c r="G17" s="85">
        <f>COUNT(G140:G146)</f>
        <v>7</v>
      </c>
      <c r="H17" s="172">
        <f>COUNTIF(G147:G152,"&lt;&gt;0")</f>
        <v>6</v>
      </c>
      <c r="I17" s="86">
        <f>COUNTIF(G153:G157,"&lt;&gt;0")</f>
        <v>5</v>
      </c>
      <c r="J17" s="169">
        <f>IF(I17,I10/I17,0)</f>
        <v>2.2000000000000002</v>
      </c>
      <c r="K17" s="306">
        <f>IF(H17,H10/H17,0)</f>
        <v>2.1666666666666665</v>
      </c>
      <c r="L17" s="175"/>
      <c r="M17" s="100" t="s">
        <v>225</v>
      </c>
      <c r="N17" s="184" t="s">
        <v>238</v>
      </c>
      <c r="O17" s="185" t="s">
        <v>39</v>
      </c>
      <c r="P17" s="184" t="s">
        <v>239</v>
      </c>
      <c r="Q17" s="184" t="s">
        <v>240</v>
      </c>
      <c r="R17" s="184" t="s">
        <v>241</v>
      </c>
    </row>
    <row r="18" spans="1:22">
      <c r="B18" s="87"/>
      <c r="C18" s="21"/>
      <c r="D18" s="21"/>
      <c r="E18" s="21"/>
      <c r="G18" s="16">
        <f>SUM(G13:G17)</f>
        <v>30</v>
      </c>
      <c r="H18" s="16">
        <f t="shared" ref="H18:I18" si="0">SUM(H13:H17)</f>
        <v>40</v>
      </c>
      <c r="I18" s="16">
        <f t="shared" si="0"/>
        <v>22</v>
      </c>
      <c r="M18" s="162"/>
      <c r="N18" s="163">
        <f>K20</f>
        <v>1.553030303030303</v>
      </c>
      <c r="O18" s="163">
        <f>K21</f>
        <v>2.3190476190476192</v>
      </c>
      <c r="P18" s="163">
        <f>K22</f>
        <v>1.8452380952380951</v>
      </c>
      <c r="Q18" s="163">
        <f>K23</f>
        <v>1.5925925925925926</v>
      </c>
      <c r="R18" s="163">
        <f>K24</f>
        <v>1.4555555555555557</v>
      </c>
    </row>
    <row r="19" spans="1:22">
      <c r="B19" s="612" t="s">
        <v>230</v>
      </c>
      <c r="C19" s="613"/>
      <c r="D19" s="613"/>
      <c r="E19" s="613"/>
      <c r="F19" s="80"/>
      <c r="G19" s="186" t="s">
        <v>219</v>
      </c>
      <c r="H19" s="186" t="s">
        <v>220</v>
      </c>
      <c r="I19" s="186" t="s">
        <v>221</v>
      </c>
      <c r="J19" s="186" t="s">
        <v>211</v>
      </c>
      <c r="K19" s="308" t="s">
        <v>212</v>
      </c>
      <c r="M19" s="189" t="s">
        <v>226</v>
      </c>
    </row>
    <row r="20" spans="1:22" ht="24" customHeight="1">
      <c r="B20" s="81" t="s">
        <v>257</v>
      </c>
      <c r="C20" s="82"/>
      <c r="D20" s="82"/>
      <c r="E20" s="82"/>
      <c r="F20" s="80"/>
      <c r="G20" s="154">
        <f>IF(G6&gt;=81,3,IF(G6&gt;=61,2.5,IF(G6&gt;=41,2,IF(G6&gt;=21,1.5,IF(G6&gt;=1,1,0)))))</f>
        <v>0</v>
      </c>
      <c r="H20" s="173">
        <f t="shared" ref="H20:I24" si="1">IF(H13,H6/H13,0)</f>
        <v>2.9090909090909092</v>
      </c>
      <c r="I20" s="170">
        <f t="shared" si="1"/>
        <v>1.75</v>
      </c>
      <c r="J20" s="187">
        <f>AVERAGE(G20:I20)</f>
        <v>1.553030303030303</v>
      </c>
      <c r="K20" s="306">
        <f>(G20+K13+J13)/3</f>
        <v>1.553030303030303</v>
      </c>
      <c r="O20" s="220"/>
    </row>
    <row r="21" spans="1:22">
      <c r="B21" s="81" t="s">
        <v>218</v>
      </c>
      <c r="C21" s="82"/>
      <c r="D21" s="82"/>
      <c r="E21" s="82"/>
      <c r="F21" s="80"/>
      <c r="G21" s="154">
        <f>IF(G7&gt;=81,3,IF(G7&gt;=61,2.5,IF(G7&gt;=41,2,IF(G7&gt;=21,1.5,IF(G7&gt;=1,1,0)))))</f>
        <v>1.5</v>
      </c>
      <c r="H21" s="173">
        <f t="shared" si="1"/>
        <v>2.8571428571428572</v>
      </c>
      <c r="I21" s="170">
        <f t="shared" si="1"/>
        <v>2.6</v>
      </c>
      <c r="J21" s="187">
        <f t="shared" ref="J21:J23" si="2">AVERAGE(G21:I21)</f>
        <v>2.3190476190476192</v>
      </c>
      <c r="K21" s="306">
        <f>(G21+K14+J14)/3</f>
        <v>2.3190476190476192</v>
      </c>
      <c r="L21" s="221">
        <f>MIN(D28:D32)</f>
        <v>0</v>
      </c>
      <c r="M21" s="17" t="str">
        <f>LOOKUP(2,1/($D$28:$D$32=L21),$E$28:$E$32)</f>
        <v>สารสนเทศเพื่อการบริหารจัดการชุมชน</v>
      </c>
      <c r="O21" s="220"/>
      <c r="U21" s="176"/>
      <c r="V21" s="177"/>
    </row>
    <row r="22" spans="1:22" ht="24" customHeight="1">
      <c r="B22" s="81" t="s">
        <v>222</v>
      </c>
      <c r="C22" s="82"/>
      <c r="D22" s="82"/>
      <c r="E22" s="82"/>
      <c r="F22" s="80"/>
      <c r="G22" s="154">
        <f>IF(G8&gt;=81,3,IF(G8&gt;=61,2.5,IF(G8&gt;=41,2,IF(G8&gt;=21,1.5,IF(G8&gt;=1,1,0)))))</f>
        <v>1</v>
      </c>
      <c r="H22" s="173">
        <f t="shared" si="1"/>
        <v>2.2857142857142856</v>
      </c>
      <c r="I22" s="170">
        <f t="shared" si="1"/>
        <v>2.25</v>
      </c>
      <c r="J22" s="187">
        <f t="shared" si="2"/>
        <v>1.8452380952380951</v>
      </c>
      <c r="K22" s="306">
        <f>(G22+K15+J15)/3</f>
        <v>1.8452380952380951</v>
      </c>
      <c r="L22" s="221">
        <f>SMALL(D28:D32,2)</f>
        <v>0</v>
      </c>
      <c r="M22" s="17" t="str">
        <f>IFERROR(VLOOKUP(L22,$D$28:$E$32,2,0), "not found")</f>
        <v>สารสนเทศเพื่อการพัฒนาด้านอาชีพ</v>
      </c>
      <c r="U22" s="176"/>
      <c r="V22" s="177"/>
    </row>
    <row r="23" spans="1:22">
      <c r="B23" s="81" t="s">
        <v>223</v>
      </c>
      <c r="C23" s="82"/>
      <c r="D23" s="82"/>
      <c r="E23" s="82"/>
      <c r="F23" s="80"/>
      <c r="G23" s="154">
        <f>IF(G9&gt;=81,3,IF(G9&gt;=61,2.5,IF(G9&gt;=41,2,IF(G9&gt;=21,1.5,IF(G9&gt;=1,1,0)))))</f>
        <v>0</v>
      </c>
      <c r="H23" s="173">
        <f t="shared" si="1"/>
        <v>2.7777777777777777</v>
      </c>
      <c r="I23" s="170">
        <f t="shared" si="1"/>
        <v>2</v>
      </c>
      <c r="J23" s="187">
        <f t="shared" si="2"/>
        <v>1.5925925925925926</v>
      </c>
      <c r="K23" s="306">
        <f>(G23+K16+J16)/3</f>
        <v>1.5925925925925926</v>
      </c>
      <c r="L23" s="221">
        <f>MEDIAN(D28:D32)</f>
        <v>0</v>
      </c>
      <c r="M23" s="17" t="str">
        <f>IFERROR(VLOOKUP(L23,$D$28:$E$32,2,0), "not found")</f>
        <v>สารสนเทศเพื่อการพัฒนาด้านอาชีพ</v>
      </c>
      <c r="U23" s="176"/>
      <c r="V23" s="177"/>
    </row>
    <row r="24" spans="1:22">
      <c r="B24" s="81" t="s">
        <v>224</v>
      </c>
      <c r="C24" s="82"/>
      <c r="D24" s="82"/>
      <c r="E24" s="82"/>
      <c r="F24" s="80"/>
      <c r="G24" s="154">
        <f>IF(G10&gt;=81,3,IF(G10&gt;=61,2.5,IF(G10&gt;=41,2,IF(G10&gt;=21,1.5,IF(G10&gt;=1,1,0)))))</f>
        <v>0</v>
      </c>
      <c r="H24" s="173">
        <f t="shared" si="1"/>
        <v>2.1666666666666665</v>
      </c>
      <c r="I24" s="170">
        <f t="shared" si="1"/>
        <v>2.2000000000000002</v>
      </c>
      <c r="J24" s="187">
        <f>AVERAGE(G24:I24)</f>
        <v>1.4555555555555557</v>
      </c>
      <c r="K24" s="306">
        <f>(G24+K17+J17)/3</f>
        <v>1.4555555555555557</v>
      </c>
      <c r="L24" s="221">
        <f>SMALL(D28:D32,4)</f>
        <v>1</v>
      </c>
      <c r="M24" s="17" t="str">
        <f t="shared" ref="M24:M25" si="3">IFERROR(VLOOKUP(L24,$D$28:$E$32,2,0), "not found")</f>
        <v>สารสนเทศเพื่อการจัดการความเสี่ยงชุมชน</v>
      </c>
      <c r="U24" s="176"/>
      <c r="V24" s="177"/>
    </row>
    <row r="25" spans="1:22">
      <c r="B25" s="196" t="s">
        <v>236</v>
      </c>
      <c r="C25" s="176"/>
      <c r="D25" s="176"/>
      <c r="E25" s="176"/>
      <c r="F25" s="21"/>
      <c r="G25" s="165"/>
      <c r="H25" s="193"/>
      <c r="I25" s="194"/>
      <c r="J25" s="195"/>
      <c r="K25" s="309"/>
      <c r="L25" s="221">
        <f>MAX(D28:D32)</f>
        <v>1.5</v>
      </c>
      <c r="M25" s="17" t="str">
        <f t="shared" si="3"/>
        <v>สารสนเทศเพื่อการจัดการทุนชุมชน</v>
      </c>
      <c r="U25" s="176"/>
      <c r="V25" s="177"/>
    </row>
    <row r="26" spans="1:22">
      <c r="A26" s="150"/>
      <c r="B26" s="89"/>
      <c r="C26" s="89"/>
      <c r="D26" s="89"/>
      <c r="F26" s="32"/>
      <c r="G26" s="160"/>
      <c r="H26" s="161"/>
      <c r="I26" s="160"/>
      <c r="J26" s="160"/>
      <c r="U26" s="176"/>
      <c r="V26" s="177"/>
    </row>
    <row r="27" spans="1:22">
      <c r="B27" s="178" t="s">
        <v>254</v>
      </c>
      <c r="C27" s="178" t="s">
        <v>253</v>
      </c>
      <c r="D27" s="178" t="s">
        <v>217</v>
      </c>
      <c r="E27" s="180" t="s">
        <v>233</v>
      </c>
      <c r="F27" s="180"/>
      <c r="G27" s="32"/>
      <c r="H27" s="181" t="s">
        <v>254</v>
      </c>
      <c r="I27" s="181" t="s">
        <v>253</v>
      </c>
      <c r="J27" s="181" t="s">
        <v>217</v>
      </c>
      <c r="K27" s="310" t="s">
        <v>234</v>
      </c>
      <c r="R27" s="176"/>
      <c r="U27" s="176"/>
      <c r="V27" s="177"/>
    </row>
    <row r="28" spans="1:22" s="219" customFormat="1">
      <c r="B28" s="178" t="s">
        <v>267</v>
      </c>
      <c r="C28" s="222">
        <v>1</v>
      </c>
      <c r="D28" s="208">
        <f>G20</f>
        <v>0</v>
      </c>
      <c r="E28" s="209" t="s">
        <v>0</v>
      </c>
      <c r="F28" s="210"/>
      <c r="G28" s="228"/>
      <c r="H28" s="181" t="s">
        <v>268</v>
      </c>
      <c r="I28" s="181">
        <v>1</v>
      </c>
      <c r="J28" s="212">
        <f>H20</f>
        <v>2.9090909090909092</v>
      </c>
      <c r="K28" s="311" t="s">
        <v>0</v>
      </c>
      <c r="M28" s="243"/>
      <c r="N28" s="17"/>
      <c r="O28" s="217"/>
      <c r="P28" s="218"/>
      <c r="R28" s="218"/>
      <c r="U28" s="218"/>
    </row>
    <row r="29" spans="1:22" s="219" customFormat="1">
      <c r="B29" s="178" t="s">
        <v>267</v>
      </c>
      <c r="C29" s="222">
        <v>2</v>
      </c>
      <c r="D29" s="208">
        <f>G21</f>
        <v>1.5</v>
      </c>
      <c r="E29" s="209" t="s">
        <v>246</v>
      </c>
      <c r="F29" s="210"/>
      <c r="G29" s="228"/>
      <c r="H29" s="181" t="s">
        <v>268</v>
      </c>
      <c r="I29" s="181">
        <v>2</v>
      </c>
      <c r="J29" s="212">
        <f>H21</f>
        <v>2.8571428571428572</v>
      </c>
      <c r="K29" s="311" t="s">
        <v>246</v>
      </c>
      <c r="M29" s="244"/>
      <c r="N29" s="17"/>
      <c r="O29" s="217"/>
      <c r="P29" s="218"/>
      <c r="R29" s="218"/>
      <c r="U29" s="218"/>
    </row>
    <row r="30" spans="1:22" s="219" customFormat="1">
      <c r="B30" s="178" t="s">
        <v>267</v>
      </c>
      <c r="C30" s="222">
        <v>3</v>
      </c>
      <c r="D30" s="208">
        <f>G22</f>
        <v>1</v>
      </c>
      <c r="E30" s="209" t="s">
        <v>247</v>
      </c>
      <c r="F30" s="210"/>
      <c r="G30" s="228"/>
      <c r="H30" s="181" t="s">
        <v>268</v>
      </c>
      <c r="I30" s="181">
        <v>3</v>
      </c>
      <c r="J30" s="212">
        <f>H22</f>
        <v>2.2857142857142856</v>
      </c>
      <c r="K30" s="311" t="s">
        <v>247</v>
      </c>
      <c r="M30" s="244"/>
      <c r="N30" s="17"/>
      <c r="O30" s="217"/>
      <c r="P30" s="218"/>
      <c r="R30" s="218"/>
      <c r="U30" s="218"/>
    </row>
    <row r="31" spans="1:22" s="219" customFormat="1">
      <c r="B31" s="178" t="s">
        <v>267</v>
      </c>
      <c r="C31" s="222">
        <v>4</v>
      </c>
      <c r="D31" s="208">
        <f>G23</f>
        <v>0</v>
      </c>
      <c r="E31" s="209" t="s">
        <v>248</v>
      </c>
      <c r="F31" s="211"/>
      <c r="G31" s="229"/>
      <c r="H31" s="181" t="s">
        <v>268</v>
      </c>
      <c r="I31" s="181">
        <v>4</v>
      </c>
      <c r="J31" s="212">
        <f>H23</f>
        <v>2.7777777777777777</v>
      </c>
      <c r="K31" s="311" t="s">
        <v>248</v>
      </c>
      <c r="M31" s="245"/>
      <c r="N31" s="17"/>
      <c r="O31" s="217"/>
      <c r="P31" s="218"/>
    </row>
    <row r="32" spans="1:22" s="219" customFormat="1">
      <c r="B32" s="178" t="s">
        <v>267</v>
      </c>
      <c r="C32" s="222">
        <v>5</v>
      </c>
      <c r="D32" s="208">
        <f>G24</f>
        <v>0</v>
      </c>
      <c r="E32" s="209" t="s">
        <v>1</v>
      </c>
      <c r="F32" s="211"/>
      <c r="G32" s="229"/>
      <c r="H32" s="181" t="s">
        <v>268</v>
      </c>
      <c r="I32" s="181">
        <v>5</v>
      </c>
      <c r="J32" s="212">
        <f>H24</f>
        <v>2.1666666666666665</v>
      </c>
      <c r="K32" s="311" t="s">
        <v>1</v>
      </c>
      <c r="M32" s="227"/>
      <c r="O32" s="217"/>
      <c r="P32" s="218"/>
    </row>
    <row r="33" spans="1:23">
      <c r="A33" s="150"/>
      <c r="B33" s="196" t="s">
        <v>256</v>
      </c>
      <c r="C33" s="102"/>
      <c r="D33" s="32"/>
      <c r="E33" s="89"/>
      <c r="F33" s="165"/>
      <c r="G33" s="102"/>
      <c r="H33" s="196" t="s">
        <v>256</v>
      </c>
      <c r="I33" s="165"/>
      <c r="J33" s="32"/>
      <c r="K33" s="88"/>
      <c r="M33" s="203"/>
    </row>
    <row r="34" spans="1:23">
      <c r="A34" s="150"/>
      <c r="B34" s="179" t="s">
        <v>254</v>
      </c>
      <c r="C34" s="179" t="s">
        <v>253</v>
      </c>
      <c r="D34" s="179" t="s">
        <v>217</v>
      </c>
      <c r="E34" s="183" t="s">
        <v>235</v>
      </c>
      <c r="F34" s="182"/>
      <c r="H34" s="201" t="s">
        <v>254</v>
      </c>
      <c r="I34" s="201" t="s">
        <v>253</v>
      </c>
      <c r="J34" s="201" t="s">
        <v>217</v>
      </c>
      <c r="K34" s="312" t="s">
        <v>237</v>
      </c>
      <c r="L34" s="102"/>
      <c r="M34" s="203"/>
    </row>
    <row r="35" spans="1:23">
      <c r="A35" s="150"/>
      <c r="B35" s="179" t="s">
        <v>269</v>
      </c>
      <c r="C35" s="230">
        <v>1</v>
      </c>
      <c r="D35" s="213">
        <f>I20</f>
        <v>1.75</v>
      </c>
      <c r="E35" s="214" t="s">
        <v>0</v>
      </c>
      <c r="F35" s="215"/>
      <c r="H35" s="201" t="s">
        <v>270</v>
      </c>
      <c r="I35" s="201">
        <v>1</v>
      </c>
      <c r="J35" s="216">
        <f>K20</f>
        <v>1.553030303030303</v>
      </c>
      <c r="K35" s="313" t="s">
        <v>0</v>
      </c>
      <c r="L35" s="231"/>
      <c r="M35" s="203"/>
    </row>
    <row r="36" spans="1:23">
      <c r="A36" s="150"/>
      <c r="B36" s="179" t="s">
        <v>269</v>
      </c>
      <c r="C36" s="230">
        <v>2</v>
      </c>
      <c r="D36" s="213">
        <f>I21</f>
        <v>2.6</v>
      </c>
      <c r="E36" s="214" t="s">
        <v>246</v>
      </c>
      <c r="F36" s="215"/>
      <c r="H36" s="201" t="s">
        <v>270</v>
      </c>
      <c r="I36" s="201">
        <v>2</v>
      </c>
      <c r="J36" s="216">
        <f>K21</f>
        <v>2.3190476190476192</v>
      </c>
      <c r="K36" s="313" t="s">
        <v>246</v>
      </c>
      <c r="L36" s="231"/>
      <c r="M36" s="203"/>
    </row>
    <row r="37" spans="1:23">
      <c r="A37" s="150"/>
      <c r="B37" s="179" t="s">
        <v>269</v>
      </c>
      <c r="C37" s="230">
        <v>3</v>
      </c>
      <c r="D37" s="213">
        <f>I22</f>
        <v>2.25</v>
      </c>
      <c r="E37" s="214" t="s">
        <v>247</v>
      </c>
      <c r="F37" s="215"/>
      <c r="H37" s="201" t="s">
        <v>270</v>
      </c>
      <c r="I37" s="201">
        <v>3</v>
      </c>
      <c r="J37" s="216">
        <f>K22</f>
        <v>1.8452380952380951</v>
      </c>
      <c r="K37" s="313" t="s">
        <v>247</v>
      </c>
      <c r="L37" s="231"/>
      <c r="M37" s="203"/>
    </row>
    <row r="38" spans="1:23">
      <c r="A38" s="150"/>
      <c r="B38" s="179" t="s">
        <v>269</v>
      </c>
      <c r="C38" s="230">
        <v>4</v>
      </c>
      <c r="D38" s="213">
        <f>I23</f>
        <v>2</v>
      </c>
      <c r="E38" s="214" t="s">
        <v>248</v>
      </c>
      <c r="F38" s="215"/>
      <c r="H38" s="201" t="s">
        <v>270</v>
      </c>
      <c r="I38" s="201">
        <v>4</v>
      </c>
      <c r="J38" s="216">
        <f>K23</f>
        <v>1.5925925925925926</v>
      </c>
      <c r="K38" s="313" t="s">
        <v>248</v>
      </c>
      <c r="L38" s="227"/>
      <c r="M38" s="203"/>
    </row>
    <row r="39" spans="1:23" s="33" customFormat="1">
      <c r="A39" s="88"/>
      <c r="B39" s="179" t="s">
        <v>269</v>
      </c>
      <c r="C39" s="230">
        <v>5</v>
      </c>
      <c r="D39" s="213">
        <f>I24</f>
        <v>2.2000000000000002</v>
      </c>
      <c r="E39" s="214" t="s">
        <v>1</v>
      </c>
      <c r="F39" s="215"/>
      <c r="H39" s="201" t="s">
        <v>270</v>
      </c>
      <c r="I39" s="201">
        <v>5</v>
      </c>
      <c r="J39" s="216">
        <f>K24</f>
        <v>1.4555555555555557</v>
      </c>
      <c r="K39" s="313" t="s">
        <v>1</v>
      </c>
      <c r="L39" s="227"/>
      <c r="M39" s="168"/>
      <c r="P39" s="97"/>
      <c r="Q39" s="97"/>
      <c r="R39" s="97"/>
    </row>
    <row r="40" spans="1:23" s="33" customFormat="1">
      <c r="A40" s="88"/>
      <c r="B40" s="196" t="s">
        <v>256</v>
      </c>
      <c r="C40" s="224"/>
      <c r="D40" s="225"/>
      <c r="H40" s="196" t="s">
        <v>255</v>
      </c>
      <c r="I40" s="32"/>
      <c r="J40" s="226"/>
      <c r="K40" s="314"/>
      <c r="L40" s="227"/>
      <c r="M40" s="168"/>
      <c r="P40" s="97"/>
      <c r="Q40" s="97"/>
      <c r="R40" s="97"/>
    </row>
    <row r="41" spans="1:23" s="33" customFormat="1" ht="24.75" thickBot="1">
      <c r="A41" s="88"/>
      <c r="B41" s="223"/>
      <c r="C41" s="224"/>
      <c r="D41" s="225"/>
      <c r="H41" s="32"/>
      <c r="I41" s="32"/>
      <c r="J41" s="226"/>
      <c r="K41" s="314"/>
      <c r="L41" s="227"/>
      <c r="M41" s="168"/>
      <c r="P41" s="97"/>
      <c r="Q41" s="97"/>
      <c r="R41" s="97"/>
    </row>
    <row r="42" spans="1:23">
      <c r="B42" s="268" t="str">
        <f>H35</f>
        <v>avgs</v>
      </c>
      <c r="C42" s="271">
        <f>I35</f>
        <v>1</v>
      </c>
      <c r="D42" s="269">
        <f>J35</f>
        <v>1.553030303030303</v>
      </c>
      <c r="E42" s="269" t="str">
        <f>K35</f>
        <v>สารสนเทศเพื่อการพัฒนาด้านอาชีพ</v>
      </c>
      <c r="F42" s="267"/>
      <c r="G42" s="155" t="s">
        <v>206</v>
      </c>
      <c r="H42" s="155" t="s">
        <v>35</v>
      </c>
      <c r="I42" s="156" t="s">
        <v>44</v>
      </c>
      <c r="L42" s="33"/>
      <c r="M42" s="33"/>
      <c r="N42" s="33"/>
      <c r="O42" s="33"/>
      <c r="P42" s="97"/>
      <c r="Q42" s="97"/>
      <c r="R42" s="97"/>
    </row>
    <row r="43" spans="1:23">
      <c r="B43" s="270" t="str">
        <f>K35</f>
        <v>สารสนเทศเพื่อการพัฒนาด้านอาชีพ</v>
      </c>
      <c r="C43" s="151"/>
      <c r="D43" s="151"/>
      <c r="E43" s="151"/>
      <c r="F43" s="152"/>
      <c r="G43" s="152" t="s">
        <v>102</v>
      </c>
      <c r="H43" s="153" t="s">
        <v>207</v>
      </c>
      <c r="I43" s="157" t="s">
        <v>208</v>
      </c>
      <c r="L43" s="33"/>
      <c r="M43" s="33"/>
      <c r="N43" s="33"/>
      <c r="O43" s="33"/>
      <c r="P43" s="97"/>
      <c r="Q43" s="97"/>
      <c r="R43" s="97"/>
      <c r="S43" s="33"/>
      <c r="T43" s="33"/>
      <c r="U43" s="33"/>
      <c r="V43" s="33"/>
      <c r="W43" s="33"/>
    </row>
    <row r="44" spans="1:23">
      <c r="B44" s="158" t="s">
        <v>201</v>
      </c>
      <c r="C44" s="101"/>
      <c r="D44" s="101"/>
      <c r="E44" s="101"/>
      <c r="F44" s="101"/>
      <c r="G44" s="91">
        <f>'1.Input'!D23</f>
        <v>0</v>
      </c>
      <c r="H44" s="92"/>
      <c r="I44" s="159">
        <f>'1.Input'!E23</f>
        <v>1</v>
      </c>
      <c r="L44" s="33"/>
      <c r="M44" s="33"/>
      <c r="N44" s="33"/>
      <c r="O44" s="33"/>
      <c r="P44" s="97"/>
      <c r="Q44" s="97"/>
      <c r="R44" s="97"/>
      <c r="S44" s="32"/>
      <c r="T44" s="96"/>
      <c r="U44" s="96"/>
      <c r="V44" s="96"/>
      <c r="W44" s="96"/>
    </row>
    <row r="45" spans="1:23" s="33" customFormat="1">
      <c r="B45" s="125" t="s">
        <v>135</v>
      </c>
      <c r="C45" s="57"/>
      <c r="D45" s="57"/>
      <c r="E45" s="57"/>
      <c r="F45" s="57"/>
      <c r="G45" s="53">
        <f>'1.Input'!D25</f>
        <v>0</v>
      </c>
      <c r="H45" s="61"/>
      <c r="I45" s="126">
        <f>'1.Input'!E25</f>
        <v>4</v>
      </c>
      <c r="J45" s="32"/>
      <c r="K45" s="88"/>
      <c r="P45" s="97"/>
      <c r="Q45" s="97"/>
      <c r="R45" s="97"/>
      <c r="S45" s="32"/>
      <c r="T45" s="97"/>
      <c r="U45" s="97"/>
      <c r="V45" s="97"/>
      <c r="W45" s="97"/>
    </row>
    <row r="46" spans="1:23" s="89" customFormat="1" ht="24.75" thickBot="1">
      <c r="B46" s="125" t="s">
        <v>136</v>
      </c>
      <c r="C46" s="57"/>
      <c r="D46" s="57"/>
      <c r="E46" s="57"/>
      <c r="F46" s="57"/>
      <c r="G46" s="53">
        <f>'1.Input'!D26</f>
        <v>0</v>
      </c>
      <c r="H46" s="61"/>
      <c r="I46" s="126">
        <f>'1.Input'!E26</f>
        <v>4</v>
      </c>
      <c r="J46" s="32"/>
      <c r="K46" s="88"/>
      <c r="M46" s="33"/>
      <c r="N46" s="33"/>
      <c r="O46" s="33"/>
      <c r="P46" s="97"/>
      <c r="Q46" s="97"/>
      <c r="R46" s="97"/>
      <c r="S46" s="32"/>
      <c r="T46" s="97"/>
      <c r="U46" s="97"/>
      <c r="V46" s="97"/>
      <c r="W46" s="97"/>
    </row>
    <row r="47" spans="1:23" s="33" customFormat="1" ht="24.75" thickBot="1">
      <c r="B47" s="128" t="s">
        <v>137</v>
      </c>
      <c r="C47" s="58"/>
      <c r="D47" s="58"/>
      <c r="E47" s="58"/>
      <c r="F47" s="103"/>
      <c r="G47" s="53">
        <f>'1.Input'!I9</f>
        <v>3</v>
      </c>
      <c r="I47" s="126"/>
      <c r="J47" s="32"/>
      <c r="K47" s="88"/>
      <c r="P47" s="97"/>
      <c r="Q47" s="97"/>
      <c r="R47" s="97"/>
      <c r="S47" s="32"/>
      <c r="T47" s="97"/>
      <c r="U47" s="97"/>
      <c r="V47" s="97"/>
      <c r="W47" s="97"/>
    </row>
    <row r="48" spans="1:23" s="33" customFormat="1" ht="24.75" thickBot="1">
      <c r="B48" s="128" t="s">
        <v>138</v>
      </c>
      <c r="C48" s="58"/>
      <c r="D48" s="58"/>
      <c r="E48" s="58"/>
      <c r="F48" s="103"/>
      <c r="G48" s="53">
        <f>'1.Input'!I11</f>
        <v>2</v>
      </c>
      <c r="I48" s="126"/>
      <c r="J48" s="32"/>
      <c r="K48" s="88"/>
      <c r="P48" s="97"/>
      <c r="Q48" s="97"/>
      <c r="R48" s="97"/>
      <c r="S48" s="32"/>
      <c r="T48" s="97"/>
      <c r="U48" s="97"/>
      <c r="V48" s="97"/>
      <c r="W48" s="97"/>
    </row>
    <row r="49" spans="2:23" s="33" customFormat="1" ht="24.75" thickBot="1">
      <c r="B49" s="128" t="s">
        <v>139</v>
      </c>
      <c r="C49" s="58"/>
      <c r="D49" s="58"/>
      <c r="E49" s="58"/>
      <c r="F49" s="103"/>
      <c r="G49" s="53">
        <f>'1.Input'!I13</f>
        <v>3</v>
      </c>
      <c r="I49" s="126"/>
      <c r="J49" s="32"/>
      <c r="K49" s="88"/>
      <c r="P49" s="97"/>
      <c r="Q49" s="97"/>
      <c r="R49" s="97"/>
      <c r="S49" s="98"/>
      <c r="T49" s="97"/>
      <c r="U49" s="97"/>
      <c r="V49" s="97"/>
      <c r="W49" s="97"/>
    </row>
    <row r="50" spans="2:23" s="33" customFormat="1" ht="24.75" thickBot="1">
      <c r="B50" s="128" t="s">
        <v>140</v>
      </c>
      <c r="C50" s="58"/>
      <c r="D50" s="58"/>
      <c r="E50" s="58"/>
      <c r="F50" s="103"/>
      <c r="G50" s="53">
        <f>'1.Input'!I14</f>
        <v>3</v>
      </c>
      <c r="I50" s="126"/>
      <c r="J50" s="32"/>
      <c r="K50" s="88"/>
      <c r="P50" s="97"/>
      <c r="Q50" s="97"/>
      <c r="R50" s="97"/>
      <c r="S50" s="32"/>
      <c r="T50" s="96"/>
      <c r="U50" s="96"/>
      <c r="V50" s="96"/>
      <c r="W50" s="96"/>
    </row>
    <row r="51" spans="2:23" s="33" customFormat="1" ht="24.75" thickBot="1">
      <c r="B51" s="128" t="s">
        <v>141</v>
      </c>
      <c r="C51" s="58"/>
      <c r="D51" s="58"/>
      <c r="E51" s="58"/>
      <c r="F51" s="103"/>
      <c r="G51" s="53">
        <f>'1.Input'!I15</f>
        <v>3</v>
      </c>
      <c r="I51" s="126"/>
      <c r="J51" s="32"/>
      <c r="K51" s="315"/>
      <c r="P51" s="97"/>
      <c r="Q51" s="97"/>
      <c r="R51" s="97"/>
      <c r="S51" s="32"/>
      <c r="T51" s="97"/>
      <c r="U51" s="97"/>
      <c r="V51" s="97"/>
      <c r="W51" s="97"/>
    </row>
    <row r="52" spans="2:23" s="33" customFormat="1" ht="24.75" thickBot="1">
      <c r="B52" s="128" t="s">
        <v>142</v>
      </c>
      <c r="C52" s="58"/>
      <c r="D52" s="58"/>
      <c r="E52" s="58"/>
      <c r="F52" s="103"/>
      <c r="G52" s="53">
        <f>'1.Input'!I16</f>
        <v>3</v>
      </c>
      <c r="I52" s="126"/>
      <c r="J52" s="32"/>
      <c r="K52" s="88"/>
      <c r="P52" s="97"/>
      <c r="Q52" s="97"/>
      <c r="R52" s="97"/>
      <c r="S52" s="32"/>
      <c r="T52" s="97"/>
      <c r="U52" s="97"/>
      <c r="V52" s="97"/>
      <c r="W52" s="97"/>
    </row>
    <row r="53" spans="2:23" s="33" customFormat="1" ht="24.75" thickBot="1">
      <c r="B53" s="128" t="s">
        <v>143</v>
      </c>
      <c r="C53" s="58"/>
      <c r="D53" s="58"/>
      <c r="E53" s="58"/>
      <c r="F53" s="103"/>
      <c r="G53" s="53">
        <f>'1.Input'!I17</f>
        <v>3</v>
      </c>
      <c r="I53" s="126"/>
      <c r="J53" s="32"/>
      <c r="K53" s="88"/>
      <c r="P53" s="97"/>
      <c r="Q53" s="97"/>
      <c r="R53" s="97"/>
      <c r="S53" s="98"/>
      <c r="T53" s="97"/>
      <c r="U53" s="97"/>
      <c r="V53" s="97"/>
      <c r="W53" s="97"/>
    </row>
    <row r="54" spans="2:23" s="33" customFormat="1" ht="24.75" thickBot="1">
      <c r="B54" s="128" t="s">
        <v>144</v>
      </c>
      <c r="C54" s="58"/>
      <c r="D54" s="58"/>
      <c r="E54" s="58"/>
      <c r="F54" s="103"/>
      <c r="G54" s="53">
        <f>'1.Input'!I18</f>
        <v>3</v>
      </c>
      <c r="I54" s="126"/>
      <c r="J54" s="32"/>
      <c r="K54" s="88"/>
      <c r="P54" s="97"/>
      <c r="Q54" s="97"/>
      <c r="R54" s="97"/>
      <c r="S54" s="98"/>
      <c r="T54" s="97"/>
      <c r="U54" s="97"/>
      <c r="V54" s="97"/>
      <c r="W54" s="97"/>
    </row>
    <row r="55" spans="2:23" s="33" customFormat="1" ht="24.75" thickBot="1">
      <c r="B55" s="128" t="s">
        <v>145</v>
      </c>
      <c r="C55" s="58"/>
      <c r="D55" s="58"/>
      <c r="E55" s="58"/>
      <c r="F55" s="103"/>
      <c r="G55" s="53">
        <f>'1.Input'!I28</f>
        <v>3</v>
      </c>
      <c r="I55" s="126"/>
      <c r="J55" s="32"/>
      <c r="K55" s="88"/>
      <c r="P55" s="97"/>
      <c r="Q55" s="97"/>
      <c r="R55" s="97"/>
      <c r="S55" s="98"/>
      <c r="T55" s="97"/>
      <c r="U55" s="97"/>
      <c r="V55" s="97"/>
      <c r="W55" s="97"/>
    </row>
    <row r="56" spans="2:23" s="33" customFormat="1" ht="24.75" thickBot="1">
      <c r="B56" s="128" t="s">
        <v>146</v>
      </c>
      <c r="C56" s="58"/>
      <c r="D56" s="58"/>
      <c r="E56" s="58"/>
      <c r="F56" s="103"/>
      <c r="G56" s="53">
        <f>'1.Input'!I31</f>
        <v>3</v>
      </c>
      <c r="I56" s="126"/>
      <c r="J56" s="32"/>
      <c r="K56" s="88"/>
      <c r="P56" s="97"/>
      <c r="Q56" s="97"/>
      <c r="R56" s="97"/>
      <c r="S56" s="32"/>
      <c r="T56" s="96"/>
      <c r="U56" s="96"/>
      <c r="V56" s="96"/>
      <c r="W56" s="96"/>
    </row>
    <row r="57" spans="2:23" s="33" customFormat="1">
      <c r="B57" s="128" t="s">
        <v>148</v>
      </c>
      <c r="C57" s="58"/>
      <c r="D57" s="58"/>
      <c r="E57" s="58"/>
      <c r="F57" s="103"/>
      <c r="G57" s="53">
        <f>'1.Input'!I33</f>
        <v>3</v>
      </c>
      <c r="I57" s="126"/>
      <c r="J57" s="32"/>
      <c r="K57" s="88"/>
      <c r="P57" s="97"/>
      <c r="Q57" s="97"/>
      <c r="R57" s="97"/>
      <c r="S57" s="32"/>
      <c r="T57" s="97"/>
      <c r="U57" s="97"/>
      <c r="V57" s="97"/>
      <c r="W57" s="97"/>
    </row>
    <row r="58" spans="2:23" s="33" customFormat="1">
      <c r="B58" s="129" t="s">
        <v>110</v>
      </c>
      <c r="C58" s="59"/>
      <c r="D58" s="59"/>
      <c r="E58" s="59"/>
      <c r="F58" s="60"/>
      <c r="G58" s="61">
        <f>'1.Input'!N7</f>
        <v>1</v>
      </c>
      <c r="I58" s="126"/>
      <c r="J58" s="32"/>
      <c r="K58" s="88"/>
      <c r="P58" s="97"/>
      <c r="Q58" s="97"/>
      <c r="R58" s="97"/>
      <c r="S58" s="32"/>
      <c r="T58" s="97"/>
      <c r="U58" s="97"/>
      <c r="V58" s="97"/>
      <c r="W58" s="97"/>
    </row>
    <row r="59" spans="2:23" s="33" customFormat="1">
      <c r="B59" s="129" t="s">
        <v>111</v>
      </c>
      <c r="C59" s="59"/>
      <c r="D59" s="59"/>
      <c r="E59" s="59"/>
      <c r="F59" s="60"/>
      <c r="G59" s="61">
        <f>'1.Input'!N8</f>
        <v>3</v>
      </c>
      <c r="I59" s="126"/>
      <c r="J59" s="32"/>
      <c r="K59" s="88"/>
      <c r="P59" s="97"/>
      <c r="Q59" s="97"/>
      <c r="R59" s="97"/>
      <c r="S59" s="32"/>
      <c r="T59" s="97"/>
      <c r="U59" s="97"/>
      <c r="V59" s="97"/>
      <c r="W59" s="97"/>
    </row>
    <row r="60" spans="2:23" s="33" customFormat="1">
      <c r="B60" s="129" t="s">
        <v>112</v>
      </c>
      <c r="C60" s="59"/>
      <c r="D60" s="59"/>
      <c r="E60" s="59"/>
      <c r="F60" s="60"/>
      <c r="G60" s="61">
        <f>'1.Input'!N9</f>
        <v>2</v>
      </c>
      <c r="I60" s="126"/>
      <c r="J60" s="32"/>
      <c r="K60" s="88"/>
      <c r="P60" s="97"/>
      <c r="Q60" s="97"/>
      <c r="R60" s="97"/>
      <c r="S60" s="32"/>
      <c r="T60" s="97"/>
      <c r="U60" s="97"/>
      <c r="V60" s="97"/>
      <c r="W60" s="97"/>
    </row>
    <row r="61" spans="2:23" s="33" customFormat="1">
      <c r="B61" s="129" t="s">
        <v>113</v>
      </c>
      <c r="C61" s="59"/>
      <c r="D61" s="59"/>
      <c r="E61" s="59"/>
      <c r="F61" s="60"/>
      <c r="G61" s="61">
        <f>'1.Input'!N10</f>
        <v>1</v>
      </c>
      <c r="I61" s="126"/>
      <c r="J61" s="32"/>
      <c r="K61" s="88"/>
      <c r="P61" s="97"/>
      <c r="Q61" s="97"/>
      <c r="R61" s="97"/>
      <c r="S61" s="32"/>
      <c r="T61" s="97"/>
      <c r="U61" s="97"/>
      <c r="V61" s="97"/>
      <c r="W61" s="97"/>
    </row>
    <row r="62" spans="2:23" s="33" customFormat="1" ht="24.75" thickBot="1">
      <c r="B62" s="130" t="s">
        <v>114</v>
      </c>
      <c r="C62" s="131"/>
      <c r="D62" s="131"/>
      <c r="E62" s="131"/>
      <c r="F62" s="132"/>
      <c r="G62" s="133">
        <f>'1.Input'!N12</f>
        <v>0</v>
      </c>
      <c r="I62" s="134"/>
      <c r="J62" s="32"/>
      <c r="K62" s="88"/>
      <c r="P62" s="97"/>
      <c r="Q62" s="97"/>
      <c r="R62" s="97"/>
      <c r="S62" s="32"/>
      <c r="T62" s="97"/>
      <c r="U62" s="97"/>
      <c r="V62" s="97"/>
      <c r="W62" s="97"/>
    </row>
    <row r="63" spans="2:23" s="33" customFormat="1">
      <c r="B63" s="97"/>
      <c r="C63" s="97"/>
      <c r="D63" s="97"/>
      <c r="E63" s="97"/>
      <c r="F63" s="97"/>
      <c r="G63" s="32"/>
      <c r="H63" s="32"/>
      <c r="I63" s="32"/>
      <c r="J63" s="32"/>
      <c r="K63" s="88"/>
      <c r="P63" s="97"/>
      <c r="Q63" s="97"/>
      <c r="R63" s="97"/>
      <c r="S63" s="32"/>
      <c r="T63" s="97"/>
      <c r="U63" s="97"/>
      <c r="V63" s="97"/>
      <c r="W63" s="97"/>
    </row>
    <row r="64" spans="2:23" s="33" customFormat="1" ht="24.75" thickBot="1">
      <c r="B64" s="102"/>
      <c r="C64" s="102"/>
      <c r="D64" s="102"/>
      <c r="G64" s="32"/>
      <c r="H64" s="32"/>
      <c r="I64" s="32"/>
      <c r="J64" s="32"/>
      <c r="K64" s="88"/>
      <c r="P64" s="97"/>
      <c r="Q64" s="97"/>
      <c r="R64" s="97"/>
      <c r="S64" s="32"/>
      <c r="T64" s="97"/>
      <c r="U64" s="97"/>
      <c r="V64" s="97"/>
      <c r="W64" s="97"/>
    </row>
    <row r="65" spans="2:23" s="33" customFormat="1" ht="24.75" thickTop="1">
      <c r="B65" s="250" t="str">
        <f>H36</f>
        <v>avgs</v>
      </c>
      <c r="C65" s="277">
        <f>I36</f>
        <v>2</v>
      </c>
      <c r="D65" s="273">
        <f>J36</f>
        <v>2.3190476190476192</v>
      </c>
      <c r="E65" s="278" t="str">
        <f>K36</f>
        <v>สารสนเทศเพื่อการจัดการทุนชุมชน</v>
      </c>
      <c r="F65" s="272"/>
      <c r="G65" s="108" t="s">
        <v>206</v>
      </c>
      <c r="H65" s="108" t="s">
        <v>35</v>
      </c>
      <c r="I65" s="109" t="s">
        <v>44</v>
      </c>
      <c r="J65" s="32"/>
      <c r="K65" s="88"/>
      <c r="P65" s="97"/>
      <c r="Q65" s="97"/>
      <c r="R65" s="97"/>
      <c r="S65" s="32"/>
      <c r="T65" s="97"/>
      <c r="U65" s="97"/>
      <c r="V65" s="97"/>
      <c r="W65" s="97"/>
    </row>
    <row r="66" spans="2:23" s="33" customFormat="1">
      <c r="B66" s="110" t="s">
        <v>82</v>
      </c>
      <c r="C66" s="79"/>
      <c r="D66" s="79"/>
      <c r="E66" s="79"/>
      <c r="F66" s="80"/>
      <c r="G66" s="93" t="s">
        <v>102</v>
      </c>
      <c r="H66" s="94" t="s">
        <v>207</v>
      </c>
      <c r="I66" s="111" t="s">
        <v>208</v>
      </c>
      <c r="J66" s="32"/>
      <c r="K66" s="88"/>
      <c r="P66" s="97"/>
      <c r="Q66" s="97"/>
      <c r="R66" s="97"/>
      <c r="S66" s="98"/>
      <c r="T66" s="97"/>
      <c r="U66" s="97"/>
      <c r="V66" s="97"/>
      <c r="W66" s="97"/>
    </row>
    <row r="67" spans="2:23" s="33" customFormat="1" ht="24.75" thickBot="1">
      <c r="B67" s="112" t="s">
        <v>150</v>
      </c>
      <c r="C67" s="57"/>
      <c r="D67" s="57"/>
      <c r="E67" s="57"/>
      <c r="F67" s="57"/>
      <c r="G67" s="53">
        <f>'1.Input'!D28</f>
        <v>36.840000000000003</v>
      </c>
      <c r="H67" s="61"/>
      <c r="I67" s="113">
        <f>'1.Input'!E28</f>
        <v>2</v>
      </c>
      <c r="J67" s="32"/>
      <c r="K67" s="88"/>
      <c r="P67" s="97"/>
      <c r="Q67" s="97"/>
      <c r="R67" s="97"/>
      <c r="S67" s="98"/>
      <c r="T67" s="96"/>
      <c r="U67" s="96"/>
      <c r="V67" s="96"/>
      <c r="W67" s="96"/>
    </row>
    <row r="68" spans="2:23" s="33" customFormat="1" ht="24.75" thickBot="1">
      <c r="B68" s="114" t="s">
        <v>151</v>
      </c>
      <c r="C68" s="58"/>
      <c r="D68" s="58"/>
      <c r="E68" s="58"/>
      <c r="F68" s="103"/>
      <c r="G68" s="61">
        <f>'1.Input'!I6</f>
        <v>3</v>
      </c>
      <c r="I68" s="113"/>
      <c r="J68" s="32"/>
      <c r="K68" s="88"/>
      <c r="P68" s="97"/>
      <c r="Q68" s="97"/>
      <c r="R68" s="97"/>
      <c r="S68" s="98"/>
      <c r="T68" s="97"/>
      <c r="U68" s="97"/>
      <c r="V68" s="97"/>
      <c r="W68" s="97"/>
    </row>
    <row r="69" spans="2:23" s="33" customFormat="1" ht="24.75" thickBot="1">
      <c r="B69" s="114" t="s">
        <v>152</v>
      </c>
      <c r="C69" s="58"/>
      <c r="D69" s="58"/>
      <c r="E69" s="58"/>
      <c r="F69" s="103"/>
      <c r="G69" s="61">
        <f>'1.Input'!I7</f>
        <v>3</v>
      </c>
      <c r="I69" s="113"/>
      <c r="J69" s="32"/>
      <c r="K69" s="88"/>
      <c r="P69" s="97"/>
      <c r="Q69" s="97"/>
      <c r="R69" s="97"/>
      <c r="S69" s="98"/>
      <c r="T69" s="97"/>
      <c r="U69" s="97"/>
      <c r="V69" s="97"/>
      <c r="W69" s="97"/>
    </row>
    <row r="70" spans="2:23" s="33" customFormat="1" ht="24.75" thickBot="1">
      <c r="B70" s="114" t="s">
        <v>153</v>
      </c>
      <c r="C70" s="58"/>
      <c r="D70" s="58"/>
      <c r="E70" s="58"/>
      <c r="F70" s="103"/>
      <c r="G70" s="61">
        <f>'1.Input'!I8</f>
        <v>3</v>
      </c>
      <c r="I70" s="113"/>
      <c r="J70" s="32"/>
      <c r="K70" s="88"/>
      <c r="P70" s="97"/>
      <c r="Q70" s="97"/>
      <c r="R70" s="97"/>
      <c r="S70" s="98"/>
      <c r="T70" s="97"/>
      <c r="U70" s="97"/>
      <c r="V70" s="97"/>
      <c r="W70" s="97"/>
    </row>
    <row r="71" spans="2:23" s="33" customFormat="1" ht="24.75" thickBot="1">
      <c r="B71" s="114" t="s">
        <v>154</v>
      </c>
      <c r="C71" s="58"/>
      <c r="D71" s="58"/>
      <c r="E71" s="58"/>
      <c r="F71" s="103"/>
      <c r="G71" s="61">
        <f>'1.Input'!I10</f>
        <v>3</v>
      </c>
      <c r="I71" s="113"/>
      <c r="J71" s="32"/>
      <c r="K71" s="88"/>
      <c r="P71" s="97"/>
      <c r="Q71" s="97"/>
      <c r="R71" s="97"/>
      <c r="S71" s="98"/>
      <c r="T71" s="97"/>
      <c r="U71" s="97"/>
      <c r="V71" s="97"/>
      <c r="W71" s="97"/>
    </row>
    <row r="72" spans="2:23" s="33" customFormat="1" ht="24.75" thickBot="1">
      <c r="B72" s="114" t="s">
        <v>155</v>
      </c>
      <c r="C72" s="58"/>
      <c r="D72" s="58"/>
      <c r="E72" s="58"/>
      <c r="F72" s="103"/>
      <c r="G72" s="61">
        <f>'1.Input'!I12</f>
        <v>2</v>
      </c>
      <c r="I72" s="113"/>
      <c r="J72" s="32"/>
      <c r="K72" s="88"/>
      <c r="P72" s="97"/>
      <c r="Q72" s="97"/>
      <c r="R72" s="97"/>
      <c r="S72" s="32"/>
      <c r="T72" s="97"/>
      <c r="U72" s="97"/>
      <c r="V72" s="97"/>
      <c r="W72" s="97"/>
    </row>
    <row r="73" spans="2:23" s="33" customFormat="1" ht="24.75" thickBot="1">
      <c r="B73" s="114" t="s">
        <v>156</v>
      </c>
      <c r="C73" s="58"/>
      <c r="D73" s="58"/>
      <c r="E73" s="58"/>
      <c r="F73" s="103"/>
      <c r="G73" s="61">
        <f>'1.Input'!I19</f>
        <v>3</v>
      </c>
      <c r="I73" s="113"/>
      <c r="J73" s="32"/>
      <c r="K73" s="88"/>
      <c r="P73" s="97"/>
      <c r="Q73" s="97"/>
      <c r="R73" s="97"/>
      <c r="S73" s="32"/>
      <c r="T73" s="96"/>
      <c r="U73" s="96"/>
      <c r="V73" s="96"/>
      <c r="W73" s="96"/>
    </row>
    <row r="74" spans="2:23" s="33" customFormat="1">
      <c r="B74" s="114" t="s">
        <v>145</v>
      </c>
      <c r="C74" s="58"/>
      <c r="D74" s="58"/>
      <c r="E74" s="58"/>
      <c r="F74" s="103"/>
      <c r="G74" s="61">
        <f>'1.Input'!I28</f>
        <v>3</v>
      </c>
      <c r="I74" s="113"/>
      <c r="J74" s="32"/>
      <c r="K74" s="88"/>
      <c r="P74" s="97"/>
      <c r="Q74" s="97"/>
      <c r="R74" s="97"/>
      <c r="S74" s="32"/>
      <c r="T74" s="97"/>
      <c r="U74" s="97"/>
      <c r="V74" s="97"/>
      <c r="W74" s="97"/>
    </row>
    <row r="75" spans="2:23" s="33" customFormat="1">
      <c r="B75" s="115" t="s">
        <v>115</v>
      </c>
      <c r="C75" s="59"/>
      <c r="D75" s="59"/>
      <c r="E75" s="59"/>
      <c r="F75" s="60"/>
      <c r="G75" s="61">
        <f>'1.Input'!N14</f>
        <v>1</v>
      </c>
      <c r="I75" s="113"/>
      <c r="J75" s="32"/>
      <c r="K75" s="88"/>
      <c r="P75" s="97"/>
      <c r="Q75" s="97"/>
      <c r="R75" s="97"/>
      <c r="S75" s="32"/>
      <c r="T75" s="97"/>
      <c r="U75" s="97"/>
      <c r="V75" s="97"/>
      <c r="W75" s="97"/>
    </row>
    <row r="76" spans="2:23" s="33" customFormat="1">
      <c r="B76" s="115" t="s">
        <v>116</v>
      </c>
      <c r="C76" s="59"/>
      <c r="D76" s="59"/>
      <c r="E76" s="59"/>
      <c r="F76" s="60"/>
      <c r="G76" s="61">
        <f>'1.Input'!N15</f>
        <v>3</v>
      </c>
      <c r="I76" s="113"/>
      <c r="J76" s="32"/>
      <c r="K76" s="88"/>
      <c r="P76" s="97"/>
      <c r="Q76" s="97"/>
      <c r="R76" s="97"/>
      <c r="S76" s="32"/>
      <c r="T76" s="97"/>
      <c r="U76" s="97"/>
      <c r="V76" s="97"/>
      <c r="W76" s="97"/>
    </row>
    <row r="77" spans="2:23" s="33" customFormat="1">
      <c r="B77" s="115" t="s">
        <v>117</v>
      </c>
      <c r="C77" s="59"/>
      <c r="D77" s="59"/>
      <c r="E77" s="59"/>
      <c r="F77" s="60"/>
      <c r="G77" s="61">
        <f>'1.Input'!N16</f>
        <v>3</v>
      </c>
      <c r="I77" s="113"/>
      <c r="J77" s="32"/>
      <c r="K77" s="88"/>
      <c r="P77" s="97"/>
      <c r="Q77" s="97"/>
      <c r="R77" s="97"/>
      <c r="S77" s="32"/>
      <c r="T77" s="97"/>
      <c r="U77" s="97"/>
      <c r="V77" s="97"/>
      <c r="W77" s="97"/>
    </row>
    <row r="78" spans="2:23" s="33" customFormat="1">
      <c r="B78" s="115" t="s">
        <v>118</v>
      </c>
      <c r="C78" s="59"/>
      <c r="D78" s="59"/>
      <c r="E78" s="59"/>
      <c r="F78" s="60"/>
      <c r="G78" s="61">
        <f>'1.Input'!N17</f>
        <v>3</v>
      </c>
      <c r="I78" s="113"/>
      <c r="J78" s="32"/>
      <c r="K78" s="88"/>
      <c r="P78" s="97"/>
      <c r="Q78" s="97"/>
      <c r="R78" s="97"/>
      <c r="S78" s="32"/>
      <c r="T78" s="97"/>
      <c r="U78" s="97"/>
      <c r="V78" s="97"/>
      <c r="W78" s="97"/>
    </row>
    <row r="79" spans="2:23" s="33" customFormat="1" ht="24.75" thickBot="1">
      <c r="B79" s="116" t="s">
        <v>119</v>
      </c>
      <c r="C79" s="117"/>
      <c r="D79" s="117"/>
      <c r="E79" s="117"/>
      <c r="F79" s="118"/>
      <c r="G79" s="119">
        <f>'1.Input'!N18</f>
        <v>3</v>
      </c>
      <c r="I79" s="120"/>
      <c r="J79" s="32"/>
      <c r="K79" s="88"/>
      <c r="P79" s="97"/>
      <c r="Q79" s="97"/>
      <c r="R79" s="97"/>
      <c r="S79" s="32"/>
      <c r="T79" s="97"/>
      <c r="U79" s="97"/>
      <c r="V79" s="97"/>
      <c r="W79" s="97"/>
    </row>
    <row r="80" spans="2:23" s="33" customFormat="1" ht="24.75" thickTop="1">
      <c r="B80" s="97"/>
      <c r="C80" s="97"/>
      <c r="D80" s="97"/>
      <c r="E80" s="97"/>
      <c r="F80" s="97"/>
      <c r="G80" s="32"/>
      <c r="H80" s="32"/>
      <c r="I80" s="32"/>
      <c r="J80" s="32"/>
      <c r="K80" s="88"/>
      <c r="P80" s="97"/>
      <c r="Q80" s="97"/>
      <c r="R80" s="97"/>
      <c r="S80" s="32"/>
      <c r="T80" s="97"/>
      <c r="U80" s="97"/>
      <c r="V80" s="97"/>
      <c r="W80" s="97"/>
    </row>
    <row r="81" spans="1:23" s="33" customFormat="1" ht="24.75" thickBot="1">
      <c r="B81" s="97"/>
      <c r="C81" s="97"/>
      <c r="D81" s="97"/>
      <c r="E81" s="97"/>
      <c r="F81" s="97"/>
      <c r="G81" s="32"/>
      <c r="H81" s="32"/>
      <c r="I81" s="32"/>
      <c r="J81" s="32"/>
      <c r="K81" s="88"/>
      <c r="S81" s="32"/>
      <c r="T81" s="97"/>
      <c r="U81" s="97"/>
      <c r="V81" s="97"/>
      <c r="W81" s="97"/>
    </row>
    <row r="82" spans="1:23" s="33" customFormat="1">
      <c r="B82" s="246" t="str">
        <f>H37</f>
        <v>avgs</v>
      </c>
      <c r="C82" s="247">
        <f>I37</f>
        <v>3</v>
      </c>
      <c r="D82" s="275">
        <f>J37</f>
        <v>1.8452380952380951</v>
      </c>
      <c r="E82" s="276" t="str">
        <f>K37</f>
        <v>สารสนเทศเพื่อการจัดการความเสี่ยงชุมชน</v>
      </c>
      <c r="F82" s="274"/>
      <c r="G82" s="121" t="s">
        <v>206</v>
      </c>
      <c r="H82" s="121" t="s">
        <v>35</v>
      </c>
      <c r="I82" s="122" t="s">
        <v>44</v>
      </c>
      <c r="J82" s="32"/>
      <c r="K82" s="88"/>
      <c r="N82" s="32"/>
      <c r="S82" s="32"/>
      <c r="T82" s="97"/>
      <c r="U82" s="97"/>
      <c r="V82" s="97"/>
      <c r="W82" s="97"/>
    </row>
    <row r="83" spans="1:23" s="33" customFormat="1">
      <c r="B83" s="123" t="s">
        <v>83</v>
      </c>
      <c r="C83" s="79"/>
      <c r="D83" s="79"/>
      <c r="E83" s="79"/>
      <c r="F83" s="80"/>
      <c r="G83" s="93" t="s">
        <v>102</v>
      </c>
      <c r="H83" s="94" t="s">
        <v>207</v>
      </c>
      <c r="I83" s="124" t="s">
        <v>208</v>
      </c>
      <c r="J83" s="32"/>
      <c r="K83" s="88"/>
      <c r="N83" s="32"/>
      <c r="S83" s="32"/>
      <c r="T83" s="97"/>
      <c r="U83" s="97"/>
      <c r="V83" s="97"/>
      <c r="W83" s="97"/>
    </row>
    <row r="84" spans="1:23" s="33" customFormat="1">
      <c r="B84" s="125" t="s">
        <v>157</v>
      </c>
      <c r="C84" s="57"/>
      <c r="D84" s="57"/>
      <c r="E84" s="57"/>
      <c r="F84" s="57"/>
      <c r="G84" s="53">
        <f>'1.Input'!D6</f>
        <v>0</v>
      </c>
      <c r="H84" s="61"/>
      <c r="I84" s="126">
        <f>'1.Input'!$E6</f>
        <v>3</v>
      </c>
      <c r="J84" s="32"/>
      <c r="K84" s="88"/>
      <c r="N84" s="32"/>
      <c r="S84" s="32"/>
      <c r="T84" s="97"/>
      <c r="U84" s="97"/>
      <c r="V84" s="97"/>
      <c r="W84" s="97"/>
    </row>
    <row r="85" spans="1:23" s="33" customFormat="1">
      <c r="B85" s="125" t="s">
        <v>159</v>
      </c>
      <c r="C85" s="57"/>
      <c r="D85" s="57"/>
      <c r="E85" s="57"/>
      <c r="F85" s="57"/>
      <c r="G85" s="53">
        <f>'1.Input'!D7</f>
        <v>0</v>
      </c>
      <c r="H85" s="61"/>
      <c r="I85" s="126">
        <f>'1.Input'!$E7</f>
        <v>3</v>
      </c>
      <c r="J85" s="32"/>
      <c r="K85" s="88"/>
      <c r="N85" s="32"/>
      <c r="S85" s="32"/>
      <c r="T85" s="99"/>
      <c r="U85" s="99"/>
      <c r="V85" s="99"/>
      <c r="W85" s="99"/>
    </row>
    <row r="86" spans="1:23" s="33" customFormat="1">
      <c r="B86" s="125" t="s">
        <v>161</v>
      </c>
      <c r="C86" s="57"/>
      <c r="D86" s="57"/>
      <c r="E86" s="57"/>
      <c r="F86" s="57"/>
      <c r="G86" s="53">
        <f>'1.Input'!D8</f>
        <v>0</v>
      </c>
      <c r="H86" s="61"/>
      <c r="I86" s="126">
        <f>'1.Input'!$E8</f>
        <v>3</v>
      </c>
      <c r="J86" s="32"/>
      <c r="K86" s="88"/>
      <c r="N86" s="32"/>
      <c r="S86" s="32"/>
      <c r="T86" s="99"/>
      <c r="U86" s="99"/>
      <c r="V86" s="99"/>
      <c r="W86" s="99"/>
    </row>
    <row r="87" spans="1:23" s="33" customFormat="1" ht="24.75" thickBot="1">
      <c r="B87" s="125" t="s">
        <v>163</v>
      </c>
      <c r="C87" s="57"/>
      <c r="D87" s="57"/>
      <c r="E87" s="57"/>
      <c r="F87" s="57"/>
      <c r="G87" s="149">
        <f>'1.Input'!D9</f>
        <v>0.96</v>
      </c>
      <c r="H87" s="62"/>
      <c r="I87" s="126">
        <f>'1.Input'!$E9</f>
        <v>3</v>
      </c>
      <c r="J87" s="32"/>
      <c r="K87" s="88"/>
      <c r="S87" s="32"/>
      <c r="T87" s="611"/>
      <c r="U87" s="611"/>
      <c r="V87" s="611"/>
      <c r="W87" s="611"/>
    </row>
    <row r="88" spans="1:23" s="33" customFormat="1" ht="24.75" thickBot="1">
      <c r="B88" s="125" t="s">
        <v>165</v>
      </c>
      <c r="C88" s="57"/>
      <c r="D88" s="57"/>
      <c r="E88" s="57"/>
      <c r="F88" s="57"/>
      <c r="G88" s="149">
        <f>'1.Input'!D10</f>
        <v>0</v>
      </c>
      <c r="H88" s="62"/>
      <c r="I88" s="126">
        <f>'1.Input'!$E10</f>
        <v>3</v>
      </c>
      <c r="J88" s="32"/>
      <c r="K88" s="88"/>
    </row>
    <row r="89" spans="1:23" s="33" customFormat="1" ht="24.75" thickBot="1">
      <c r="A89" s="88"/>
      <c r="B89" s="125" t="s">
        <v>167</v>
      </c>
      <c r="C89" s="57"/>
      <c r="D89" s="57"/>
      <c r="E89" s="57"/>
      <c r="F89" s="57"/>
      <c r="G89" s="149">
        <f>'1.Input'!D11</f>
        <v>0</v>
      </c>
      <c r="H89" s="62"/>
      <c r="I89" s="126">
        <f>'1.Input'!$E11</f>
        <v>3</v>
      </c>
      <c r="J89" s="32"/>
      <c r="K89" s="88"/>
    </row>
    <row r="90" spans="1:23" s="33" customFormat="1" ht="24.75" thickBot="1">
      <c r="A90" s="88"/>
      <c r="B90" s="125" t="s">
        <v>169</v>
      </c>
      <c r="C90" s="57"/>
      <c r="D90" s="57"/>
      <c r="E90" s="57"/>
      <c r="F90" s="57"/>
      <c r="G90" s="149">
        <f>'1.Input'!D12</f>
        <v>0</v>
      </c>
      <c r="H90" s="62"/>
      <c r="I90" s="126">
        <f>'1.Input'!$E12</f>
        <v>3</v>
      </c>
      <c r="J90" s="32"/>
      <c r="K90" s="88"/>
    </row>
    <row r="91" spans="1:23" s="33" customFormat="1" ht="24.75" thickBot="1">
      <c r="A91" s="88"/>
      <c r="B91" s="125" t="s">
        <v>171</v>
      </c>
      <c r="C91" s="57"/>
      <c r="D91" s="57"/>
      <c r="E91" s="57"/>
      <c r="F91" s="57"/>
      <c r="G91" s="149">
        <f>'1.Input'!D16</f>
        <v>0</v>
      </c>
      <c r="H91" s="62"/>
      <c r="I91" s="126">
        <f>'1.Input'!$E16</f>
        <v>3</v>
      </c>
      <c r="J91" s="32"/>
      <c r="K91" s="88"/>
    </row>
    <row r="92" spans="1:23" s="33" customFormat="1" ht="24.75" thickBot="1">
      <c r="A92" s="88"/>
      <c r="B92" s="125" t="s">
        <v>172</v>
      </c>
      <c r="C92" s="57"/>
      <c r="D92" s="57"/>
      <c r="E92" s="57"/>
      <c r="F92" s="57"/>
      <c r="G92" s="149">
        <f>'1.Input'!D17</f>
        <v>0</v>
      </c>
      <c r="H92" s="62"/>
      <c r="I92" s="126">
        <f>'1.Input'!$E17</f>
        <v>3</v>
      </c>
      <c r="J92" s="32"/>
      <c r="K92" s="88"/>
    </row>
    <row r="93" spans="1:23" s="33" customFormat="1" ht="24.75" thickBot="1">
      <c r="A93" s="88"/>
      <c r="B93" s="125" t="s">
        <v>173</v>
      </c>
      <c r="C93" s="57"/>
      <c r="D93" s="57"/>
      <c r="E93" s="57"/>
      <c r="F93" s="57"/>
      <c r="G93" s="149">
        <f>'1.Input'!D18</f>
        <v>0</v>
      </c>
      <c r="H93" s="62"/>
      <c r="I93" s="126">
        <f>'1.Input'!$E18</f>
        <v>3</v>
      </c>
      <c r="J93" s="32"/>
      <c r="K93" s="88"/>
    </row>
    <row r="94" spans="1:23" s="33" customFormat="1" ht="24.75" thickBot="1">
      <c r="A94" s="88"/>
      <c r="B94" s="125" t="s">
        <v>174</v>
      </c>
      <c r="C94" s="57"/>
      <c r="D94" s="57"/>
      <c r="E94" s="57"/>
      <c r="F94" s="57"/>
      <c r="G94" s="149">
        <f>'1.Input'!D19</f>
        <v>0</v>
      </c>
      <c r="H94" s="62"/>
      <c r="I94" s="126">
        <f>'1.Input'!$E16</f>
        <v>3</v>
      </c>
      <c r="J94" s="32"/>
      <c r="K94" s="88"/>
    </row>
    <row r="95" spans="1:23" s="33" customFormat="1" ht="24.75" thickBot="1">
      <c r="A95" s="88"/>
      <c r="B95" s="125" t="s">
        <v>175</v>
      </c>
      <c r="C95" s="57"/>
      <c r="D95" s="57"/>
      <c r="E95" s="57"/>
      <c r="F95" s="57"/>
      <c r="G95" s="149">
        <f>'1.Input'!D20</f>
        <v>0</v>
      </c>
      <c r="H95" s="62"/>
      <c r="I95" s="126">
        <f>'1.Input'!$E17</f>
        <v>3</v>
      </c>
      <c r="J95" s="32"/>
      <c r="K95" s="88"/>
    </row>
    <row r="96" spans="1:23" s="33" customFormat="1" ht="24.75" thickBot="1">
      <c r="A96" s="88"/>
      <c r="B96" s="125" t="s">
        <v>176</v>
      </c>
      <c r="C96" s="57"/>
      <c r="D96" s="57"/>
      <c r="E96" s="57"/>
      <c r="F96" s="57"/>
      <c r="G96" s="149">
        <f>'1.Input'!D21</f>
        <v>0</v>
      </c>
      <c r="H96" s="62"/>
      <c r="I96" s="126">
        <f>'1.Input'!$E18</f>
        <v>3</v>
      </c>
      <c r="J96" s="32"/>
      <c r="K96" s="88"/>
    </row>
    <row r="97" spans="1:11" s="33" customFormat="1" ht="24.75" thickBot="1">
      <c r="A97" s="88"/>
      <c r="B97" s="125" t="s">
        <v>177</v>
      </c>
      <c r="C97" s="57"/>
      <c r="D97" s="57"/>
      <c r="E97" s="57"/>
      <c r="F97" s="57"/>
      <c r="G97" s="149">
        <f>'1.Input'!D22</f>
        <v>0</v>
      </c>
      <c r="H97" s="62"/>
      <c r="I97" s="126">
        <f>'1.Input'!$E19</f>
        <v>3</v>
      </c>
      <c r="J97" s="32"/>
      <c r="K97" s="88"/>
    </row>
    <row r="98" spans="1:11" s="33" customFormat="1" ht="24.75" thickBot="1">
      <c r="A98" s="88"/>
      <c r="B98" s="125" t="s">
        <v>178</v>
      </c>
      <c r="C98" s="57"/>
      <c r="D98" s="57"/>
      <c r="E98" s="57"/>
      <c r="F98" s="57"/>
      <c r="G98" s="149">
        <f>'1.Input'!D29</f>
        <v>9.15</v>
      </c>
      <c r="H98" s="62"/>
      <c r="I98" s="126">
        <f>'1.Input'!$E29</f>
        <v>3</v>
      </c>
      <c r="J98" s="32"/>
      <c r="K98" s="88"/>
    </row>
    <row r="99" spans="1:11" s="33" customFormat="1" ht="24.75" thickBot="1">
      <c r="A99" s="88"/>
      <c r="B99" s="125" t="s">
        <v>179</v>
      </c>
      <c r="C99" s="57"/>
      <c r="D99" s="57"/>
      <c r="E99" s="57"/>
      <c r="F99" s="57"/>
      <c r="G99" s="149">
        <f>'1.Input'!D30</f>
        <v>6.32</v>
      </c>
      <c r="H99" s="62"/>
      <c r="I99" s="126">
        <f>'1.Input'!$E30</f>
        <v>3</v>
      </c>
      <c r="J99" s="32"/>
      <c r="K99" s="88"/>
    </row>
    <row r="100" spans="1:11" s="33" customFormat="1" ht="24.75" thickBot="1">
      <c r="A100" s="88"/>
      <c r="B100" s="125" t="s">
        <v>180</v>
      </c>
      <c r="C100" s="57"/>
      <c r="D100" s="57"/>
      <c r="E100" s="57"/>
      <c r="F100" s="57"/>
      <c r="G100" s="149">
        <f>'1.Input'!D36</f>
        <v>0</v>
      </c>
      <c r="H100" s="62"/>
      <c r="I100" s="126">
        <f>'1.Input'!$E36</f>
        <v>3</v>
      </c>
      <c r="J100" s="32"/>
      <c r="K100" s="88"/>
    </row>
    <row r="101" spans="1:11" s="33" customFormat="1" ht="24.75" thickBot="1">
      <c r="A101" s="88"/>
      <c r="B101" s="128" t="s">
        <v>158</v>
      </c>
      <c r="C101" s="58"/>
      <c r="D101" s="58"/>
      <c r="E101" s="58"/>
      <c r="F101" s="103"/>
      <c r="G101" s="62">
        <f>'1.Input'!I20</f>
        <v>3</v>
      </c>
      <c r="I101" s="127"/>
      <c r="J101" s="32"/>
      <c r="K101" s="88"/>
    </row>
    <row r="102" spans="1:11" s="33" customFormat="1" ht="24.75" thickBot="1">
      <c r="A102" s="88"/>
      <c r="B102" s="128" t="s">
        <v>160</v>
      </c>
      <c r="C102" s="58"/>
      <c r="D102" s="58"/>
      <c r="E102" s="58"/>
      <c r="F102" s="103"/>
      <c r="G102" s="62">
        <f>'1.Input'!I21</f>
        <v>3</v>
      </c>
      <c r="I102" s="127"/>
      <c r="J102" s="32"/>
      <c r="K102" s="88"/>
    </row>
    <row r="103" spans="1:11" s="33" customFormat="1" ht="24.75" thickBot="1">
      <c r="A103" s="88"/>
      <c r="B103" s="128" t="s">
        <v>162</v>
      </c>
      <c r="C103" s="58"/>
      <c r="D103" s="58"/>
      <c r="E103" s="58"/>
      <c r="F103" s="103"/>
      <c r="G103" s="62">
        <f>'1.Input'!I22</f>
        <v>1</v>
      </c>
      <c r="I103" s="127"/>
      <c r="J103" s="32"/>
      <c r="K103" s="88"/>
    </row>
    <row r="104" spans="1:11" s="33" customFormat="1" ht="24.75" thickBot="1">
      <c r="A104" s="88"/>
      <c r="B104" s="128" t="s">
        <v>164</v>
      </c>
      <c r="C104" s="58"/>
      <c r="D104" s="58"/>
      <c r="E104" s="58"/>
      <c r="F104" s="103"/>
      <c r="G104" s="62">
        <f>'1.Input'!I35</f>
        <v>3</v>
      </c>
      <c r="I104" s="127"/>
      <c r="J104" s="32"/>
      <c r="K104" s="88"/>
    </row>
    <row r="105" spans="1:11" s="33" customFormat="1" ht="24.75" thickBot="1">
      <c r="A105" s="88"/>
      <c r="B105" s="128" t="s">
        <v>166</v>
      </c>
      <c r="C105" s="58"/>
      <c r="D105" s="58"/>
      <c r="E105" s="58"/>
      <c r="F105" s="103"/>
      <c r="G105" s="62">
        <f>'1.Input'!I36</f>
        <v>2</v>
      </c>
      <c r="I105" s="127"/>
      <c r="J105" s="32"/>
      <c r="K105" s="88"/>
    </row>
    <row r="106" spans="1:11" s="33" customFormat="1" ht="24.75" thickBot="1">
      <c r="A106" s="88"/>
      <c r="B106" s="128" t="s">
        <v>170</v>
      </c>
      <c r="C106" s="58"/>
      <c r="D106" s="58"/>
      <c r="E106" s="58"/>
      <c r="F106" s="103"/>
      <c r="G106" s="62">
        <f>'1.Input'!I37</f>
        <v>1</v>
      </c>
      <c r="I106" s="127"/>
      <c r="J106" s="32"/>
      <c r="K106" s="88"/>
    </row>
    <row r="107" spans="1:11" s="33" customFormat="1" ht="24.75" thickBot="1">
      <c r="A107" s="88"/>
      <c r="B107" s="128" t="s">
        <v>168</v>
      </c>
      <c r="C107" s="58"/>
      <c r="D107" s="58"/>
      <c r="E107" s="58"/>
      <c r="F107" s="103"/>
      <c r="G107" s="62">
        <f>'1.Input'!I38</f>
        <v>3</v>
      </c>
      <c r="I107" s="127"/>
      <c r="J107" s="32"/>
      <c r="K107" s="88"/>
    </row>
    <row r="108" spans="1:11" s="33" customFormat="1" ht="24.75" thickBot="1">
      <c r="A108" s="88"/>
      <c r="B108" s="129" t="s">
        <v>120</v>
      </c>
      <c r="C108" s="59"/>
      <c r="D108" s="59"/>
      <c r="E108" s="59"/>
      <c r="F108" s="60"/>
      <c r="G108" s="62">
        <f>'1.Input'!N21</f>
        <v>3</v>
      </c>
      <c r="I108" s="127"/>
      <c r="J108" s="32"/>
      <c r="K108" s="88"/>
    </row>
    <row r="109" spans="1:11" s="33" customFormat="1" ht="24.75" thickBot="1">
      <c r="A109" s="88"/>
      <c r="B109" s="129" t="s">
        <v>121</v>
      </c>
      <c r="C109" s="59"/>
      <c r="D109" s="59"/>
      <c r="E109" s="59"/>
      <c r="F109" s="60"/>
      <c r="G109" s="62">
        <f>'1.Input'!N22</f>
        <v>2</v>
      </c>
      <c r="I109" s="127"/>
      <c r="J109" s="32"/>
      <c r="K109" s="88"/>
    </row>
    <row r="110" spans="1:11" s="33" customFormat="1" ht="24.75" thickBot="1">
      <c r="A110" s="88"/>
      <c r="B110" s="129" t="s">
        <v>122</v>
      </c>
      <c r="C110" s="59"/>
      <c r="D110" s="59"/>
      <c r="E110" s="59"/>
      <c r="F110" s="60"/>
      <c r="G110" s="62">
        <f>'1.Input'!N23</f>
        <v>3</v>
      </c>
      <c r="I110" s="127"/>
      <c r="J110" s="32"/>
      <c r="K110" s="88"/>
    </row>
    <row r="111" spans="1:11" s="33" customFormat="1" ht="24.75" thickBot="1">
      <c r="A111" s="88"/>
      <c r="B111" s="129" t="s">
        <v>123</v>
      </c>
      <c r="C111" s="59"/>
      <c r="D111" s="59"/>
      <c r="E111" s="59"/>
      <c r="F111" s="60"/>
      <c r="G111" s="62">
        <f>'1.Input'!N24</f>
        <v>1</v>
      </c>
      <c r="I111" s="127"/>
      <c r="J111" s="32"/>
      <c r="K111" s="88"/>
    </row>
    <row r="112" spans="1:11" s="33" customFormat="1" ht="24.75" thickBot="1">
      <c r="A112" s="88"/>
      <c r="B112" s="130" t="s">
        <v>124</v>
      </c>
      <c r="C112" s="131"/>
      <c r="D112" s="131"/>
      <c r="E112" s="131"/>
      <c r="F112" s="132"/>
      <c r="G112" s="133">
        <f>'1.Input'!N26</f>
        <v>0</v>
      </c>
      <c r="I112" s="134"/>
      <c r="J112" s="32"/>
      <c r="K112" s="88"/>
    </row>
    <row r="113" spans="1:11" s="33" customFormat="1">
      <c r="A113" s="88"/>
      <c r="B113" s="97"/>
      <c r="C113" s="97"/>
      <c r="D113" s="97"/>
      <c r="E113" s="97"/>
      <c r="F113" s="97"/>
      <c r="G113" s="32"/>
      <c r="H113" s="32"/>
      <c r="I113" s="32"/>
      <c r="J113" s="32"/>
      <c r="K113" s="88"/>
    </row>
    <row r="114" spans="1:11" s="33" customFormat="1" ht="24.75" thickBot="1">
      <c r="A114" s="88"/>
      <c r="B114" s="89"/>
      <c r="C114" s="32"/>
      <c r="D114" s="32"/>
      <c r="E114" s="32"/>
      <c r="G114" s="32"/>
      <c r="H114" s="32"/>
      <c r="I114" s="32"/>
      <c r="J114" s="32"/>
      <c r="K114" s="88"/>
    </row>
    <row r="115" spans="1:11" s="33" customFormat="1">
      <c r="A115" s="88"/>
      <c r="B115" s="246" t="str">
        <f>H38</f>
        <v>avgs</v>
      </c>
      <c r="C115" s="247">
        <f>I38</f>
        <v>4</v>
      </c>
      <c r="D115" s="275">
        <f>J38</f>
        <v>1.5925925925925926</v>
      </c>
      <c r="E115" s="276" t="str">
        <f>K38</f>
        <v>สารสนเทศเพื่อการแก้ปัญหาความยากจน</v>
      </c>
      <c r="F115" s="274"/>
      <c r="G115" s="121" t="s">
        <v>206</v>
      </c>
      <c r="H115" s="121" t="s">
        <v>35</v>
      </c>
      <c r="I115" s="122" t="s">
        <v>44</v>
      </c>
      <c r="J115" s="32"/>
      <c r="K115" s="88"/>
    </row>
    <row r="116" spans="1:11" s="33" customFormat="1">
      <c r="A116" s="88"/>
      <c r="B116" s="123" t="s">
        <v>84</v>
      </c>
      <c r="C116" s="79"/>
      <c r="D116" s="79"/>
      <c r="E116" s="79"/>
      <c r="F116" s="80"/>
      <c r="G116" s="93" t="s">
        <v>102</v>
      </c>
      <c r="H116" s="94" t="s">
        <v>207</v>
      </c>
      <c r="I116" s="124" t="s">
        <v>208</v>
      </c>
      <c r="J116" s="32"/>
      <c r="K116" s="88"/>
    </row>
    <row r="117" spans="1:11" s="33" customFormat="1" ht="24.75" thickBot="1">
      <c r="A117" s="88"/>
      <c r="B117" s="125" t="s">
        <v>181</v>
      </c>
      <c r="C117" s="57"/>
      <c r="D117" s="57"/>
      <c r="E117" s="57"/>
      <c r="F117" s="57"/>
      <c r="G117" s="149">
        <f>'1.Input'!D13</f>
        <v>0</v>
      </c>
      <c r="H117" s="62"/>
      <c r="I117" s="127">
        <f>'1.Input'!E13</f>
        <v>4</v>
      </c>
      <c r="J117" s="32"/>
      <c r="K117" s="88"/>
    </row>
    <row r="118" spans="1:11" s="33" customFormat="1" ht="24.75" thickBot="1">
      <c r="A118" s="88"/>
      <c r="B118" s="125" t="s">
        <v>183</v>
      </c>
      <c r="C118" s="57"/>
      <c r="D118" s="57"/>
      <c r="E118" s="57"/>
      <c r="F118" s="57"/>
      <c r="G118" s="149">
        <f>'1.Input'!D24</f>
        <v>0</v>
      </c>
      <c r="H118" s="62"/>
      <c r="I118" s="127">
        <f>'1.Input'!E24</f>
        <v>4</v>
      </c>
      <c r="J118" s="32"/>
      <c r="K118" s="88"/>
    </row>
    <row r="119" spans="1:11" s="33" customFormat="1" ht="24.75" thickBot="1">
      <c r="A119" s="88"/>
      <c r="B119" s="125" t="s">
        <v>184</v>
      </c>
      <c r="C119" s="57"/>
      <c r="D119" s="57"/>
      <c r="E119" s="57"/>
      <c r="F119" s="57"/>
      <c r="G119" s="149">
        <f>'1.Input'!D25</f>
        <v>0</v>
      </c>
      <c r="H119" s="62"/>
      <c r="I119" s="127">
        <f>'1.Input'!E25</f>
        <v>4</v>
      </c>
      <c r="J119" s="32"/>
      <c r="K119" s="88"/>
    </row>
    <row r="120" spans="1:11" s="33" customFormat="1" ht="24.75" thickBot="1">
      <c r="A120" s="88"/>
      <c r="B120" s="125" t="s">
        <v>136</v>
      </c>
      <c r="C120" s="57"/>
      <c r="D120" s="57"/>
      <c r="E120" s="57"/>
      <c r="F120" s="57"/>
      <c r="G120" s="149">
        <f>'1.Input'!D26</f>
        <v>0</v>
      </c>
      <c r="H120" s="62"/>
      <c r="I120" s="127">
        <f>'1.Input'!E26</f>
        <v>4</v>
      </c>
      <c r="J120" s="32"/>
      <c r="K120" s="88"/>
    </row>
    <row r="121" spans="1:11" s="33" customFormat="1" ht="24.75" thickBot="1">
      <c r="A121" s="88"/>
      <c r="B121" s="125" t="s">
        <v>185</v>
      </c>
      <c r="C121" s="57"/>
      <c r="D121" s="57"/>
      <c r="E121" s="57"/>
      <c r="F121" s="57"/>
      <c r="G121" s="149">
        <f>'1.Input'!D27</f>
        <v>0</v>
      </c>
      <c r="H121" s="62"/>
      <c r="I121" s="127">
        <f>'1.Input'!E27</f>
        <v>4</v>
      </c>
      <c r="J121" s="32"/>
      <c r="K121" s="88"/>
    </row>
    <row r="122" spans="1:11" s="33" customFormat="1" ht="24.75" thickBot="1">
      <c r="A122" s="88"/>
      <c r="B122" s="128" t="s">
        <v>182</v>
      </c>
      <c r="C122" s="58"/>
      <c r="D122" s="58"/>
      <c r="E122" s="58"/>
      <c r="F122" s="103"/>
      <c r="G122" s="62">
        <f>'1.Input'!I11</f>
        <v>2</v>
      </c>
      <c r="I122" s="127"/>
      <c r="J122" s="32"/>
      <c r="K122" s="88"/>
    </row>
    <row r="123" spans="1:11" s="33" customFormat="1" ht="24.75" thickBot="1">
      <c r="A123" s="88"/>
      <c r="B123" s="128" t="s">
        <v>141</v>
      </c>
      <c r="C123" s="58"/>
      <c r="D123" s="58"/>
      <c r="E123" s="58"/>
      <c r="F123" s="103"/>
      <c r="G123" s="62">
        <f>'1.Input'!I15</f>
        <v>3</v>
      </c>
      <c r="I123" s="127"/>
      <c r="J123" s="32"/>
      <c r="K123" s="88"/>
    </row>
    <row r="124" spans="1:11" s="33" customFormat="1" ht="24.75" thickBot="1">
      <c r="A124" s="88"/>
      <c r="B124" s="128" t="s">
        <v>142</v>
      </c>
      <c r="C124" s="58"/>
      <c r="D124" s="58"/>
      <c r="E124" s="58"/>
      <c r="F124" s="103"/>
      <c r="G124" s="62">
        <f>'1.Input'!I16</f>
        <v>3</v>
      </c>
      <c r="I124" s="127"/>
      <c r="J124" s="32"/>
      <c r="K124" s="88"/>
    </row>
    <row r="125" spans="1:11" s="33" customFormat="1" ht="24.75" thickBot="1">
      <c r="A125" s="88"/>
      <c r="B125" s="128" t="s">
        <v>143</v>
      </c>
      <c r="C125" s="58"/>
      <c r="D125" s="58"/>
      <c r="E125" s="58"/>
      <c r="F125" s="103"/>
      <c r="G125" s="62">
        <f>'1.Input'!I17</f>
        <v>3</v>
      </c>
      <c r="I125" s="127"/>
      <c r="J125" s="32"/>
      <c r="K125" s="88"/>
    </row>
    <row r="126" spans="1:11" s="33" customFormat="1" ht="24.75" thickBot="1">
      <c r="A126" s="88"/>
      <c r="B126" s="128" t="s">
        <v>209</v>
      </c>
      <c r="C126" s="58"/>
      <c r="D126" s="58"/>
      <c r="E126" s="58"/>
      <c r="F126" s="103"/>
      <c r="G126" s="62">
        <f>'1.Input'!I19</f>
        <v>3</v>
      </c>
      <c r="I126" s="127"/>
      <c r="J126" s="32"/>
      <c r="K126" s="88"/>
    </row>
    <row r="127" spans="1:11" s="33" customFormat="1" ht="24.75" thickBot="1">
      <c r="A127" s="88"/>
      <c r="B127" s="128" t="s">
        <v>186</v>
      </c>
      <c r="C127" s="58"/>
      <c r="D127" s="58"/>
      <c r="E127" s="58"/>
      <c r="F127" s="103"/>
      <c r="G127" s="62">
        <f>'1.Input'!I23</f>
        <v>2</v>
      </c>
      <c r="I127" s="127"/>
      <c r="J127" s="32"/>
      <c r="K127" s="88"/>
    </row>
    <row r="128" spans="1:11" s="33" customFormat="1" ht="24.75" thickBot="1">
      <c r="A128" s="88"/>
      <c r="B128" s="128" t="s">
        <v>187</v>
      </c>
      <c r="C128" s="58"/>
      <c r="D128" s="58"/>
      <c r="E128" s="58"/>
      <c r="F128" s="103"/>
      <c r="G128" s="62">
        <f>'1.Input'!I24</f>
        <v>3</v>
      </c>
      <c r="I128" s="127"/>
      <c r="J128" s="32"/>
      <c r="K128" s="88"/>
    </row>
    <row r="129" spans="1:23" s="33" customFormat="1" ht="24.75" thickBot="1">
      <c r="A129" s="88"/>
      <c r="B129" s="128" t="s">
        <v>188</v>
      </c>
      <c r="C129" s="58"/>
      <c r="D129" s="58"/>
      <c r="E129" s="58"/>
      <c r="F129" s="103"/>
      <c r="G129" s="62">
        <f>'1.Input'!I25</f>
        <v>3</v>
      </c>
      <c r="I129" s="127"/>
      <c r="J129" s="32"/>
      <c r="K129" s="88"/>
    </row>
    <row r="130" spans="1:23" s="33" customFormat="1" ht="24.75" thickBot="1">
      <c r="A130" s="88"/>
      <c r="B130" s="128" t="s">
        <v>145</v>
      </c>
      <c r="C130" s="58"/>
      <c r="D130" s="58"/>
      <c r="E130" s="58"/>
      <c r="F130" s="103"/>
      <c r="G130" s="62">
        <f>'1.Input'!I28</f>
        <v>3</v>
      </c>
      <c r="I130" s="127"/>
      <c r="J130" s="32"/>
      <c r="K130" s="88"/>
    </row>
    <row r="131" spans="1:23" s="33" customFormat="1" ht="24.75" thickBot="1">
      <c r="A131" s="88"/>
      <c r="B131" s="129" t="s">
        <v>125</v>
      </c>
      <c r="C131" s="59"/>
      <c r="D131" s="59"/>
      <c r="E131" s="59"/>
      <c r="F131" s="60"/>
      <c r="G131" s="62">
        <f>'1.Input'!N28</f>
        <v>2</v>
      </c>
      <c r="I131" s="127"/>
      <c r="J131" s="32"/>
      <c r="K131" s="88"/>
    </row>
    <row r="132" spans="1:23" s="33" customFormat="1" ht="24.75" thickBot="1">
      <c r="A132" s="88"/>
      <c r="B132" s="129" t="s">
        <v>126</v>
      </c>
      <c r="C132" s="59"/>
      <c r="D132" s="59"/>
      <c r="E132" s="59"/>
      <c r="F132" s="60"/>
      <c r="G132" s="62">
        <f>'1.Input'!N29</f>
        <v>2</v>
      </c>
      <c r="I132" s="127"/>
      <c r="J132" s="32"/>
      <c r="K132" s="88"/>
    </row>
    <row r="133" spans="1:23" s="33" customFormat="1" ht="24.75" thickBot="1">
      <c r="A133" s="88"/>
      <c r="B133" s="129" t="s">
        <v>127</v>
      </c>
      <c r="C133" s="59"/>
      <c r="D133" s="59"/>
      <c r="E133" s="59"/>
      <c r="F133" s="60"/>
      <c r="G133" s="62">
        <f>'1.Input'!N30</f>
        <v>2</v>
      </c>
      <c r="I133" s="127"/>
      <c r="J133" s="32"/>
      <c r="K133" s="88"/>
    </row>
    <row r="134" spans="1:23" s="33" customFormat="1" ht="24.75" thickBot="1">
      <c r="A134" s="88"/>
      <c r="B134" s="129" t="s">
        <v>128</v>
      </c>
      <c r="C134" s="59"/>
      <c r="D134" s="59"/>
      <c r="E134" s="59"/>
      <c r="F134" s="60"/>
      <c r="G134" s="62">
        <f>'1.Input'!N31</f>
        <v>2</v>
      </c>
      <c r="I134" s="127"/>
      <c r="J134" s="32"/>
      <c r="K134" s="88"/>
    </row>
    <row r="135" spans="1:23" s="33" customFormat="1" ht="24.75" thickBot="1">
      <c r="A135" s="88"/>
      <c r="B135" s="130" t="s">
        <v>129</v>
      </c>
      <c r="C135" s="131"/>
      <c r="D135" s="131"/>
      <c r="E135" s="131"/>
      <c r="F135" s="132"/>
      <c r="G135" s="133">
        <f>'1.Input'!N33</f>
        <v>0</v>
      </c>
      <c r="I135" s="134"/>
      <c r="J135" s="32"/>
      <c r="K135" s="88"/>
    </row>
    <row r="136" spans="1:23" s="33" customFormat="1">
      <c r="A136" s="88"/>
      <c r="B136" s="97"/>
      <c r="C136" s="97"/>
      <c r="D136" s="97"/>
      <c r="E136" s="97"/>
      <c r="F136" s="97"/>
      <c r="G136" s="32"/>
      <c r="H136" s="32"/>
      <c r="I136" s="32"/>
      <c r="J136" s="32"/>
      <c r="K136" s="88"/>
    </row>
    <row r="137" spans="1:23" s="33" customFormat="1" ht="24.75" thickBot="1">
      <c r="A137" s="88"/>
      <c r="C137" s="32"/>
      <c r="D137" s="32"/>
      <c r="E137" s="32"/>
      <c r="G137" s="32"/>
      <c r="H137" s="32"/>
      <c r="I137" s="32"/>
      <c r="J137" s="32"/>
      <c r="K137" s="88"/>
    </row>
    <row r="138" spans="1:23" s="33" customFormat="1" ht="24.75" thickTop="1">
      <c r="A138" s="88"/>
      <c r="B138" s="248" t="str">
        <f>H39</f>
        <v>avgs</v>
      </c>
      <c r="C138" s="249">
        <f>I39</f>
        <v>5</v>
      </c>
      <c r="D138" s="280">
        <f>J39</f>
        <v>1.4555555555555557</v>
      </c>
      <c r="E138" s="281" t="str">
        <f>K39</f>
        <v>สารสนเทศเพื่อการบริหารจัดการชุมชน</v>
      </c>
      <c r="F138" s="279"/>
      <c r="G138" s="135" t="s">
        <v>206</v>
      </c>
      <c r="H138" s="135" t="s">
        <v>35</v>
      </c>
      <c r="I138" s="136" t="s">
        <v>44</v>
      </c>
      <c r="J138" s="32"/>
      <c r="K138" s="88"/>
    </row>
    <row r="139" spans="1:23">
      <c r="A139" s="88"/>
      <c r="B139" s="137" t="s">
        <v>85</v>
      </c>
      <c r="C139" s="79"/>
      <c r="D139" s="79"/>
      <c r="E139" s="79"/>
      <c r="F139" s="80"/>
      <c r="G139" s="93" t="s">
        <v>102</v>
      </c>
      <c r="H139" s="94" t="s">
        <v>207</v>
      </c>
      <c r="I139" s="138" t="s">
        <v>208</v>
      </c>
      <c r="J139" s="32"/>
      <c r="K139" s="88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</row>
    <row r="140" spans="1:23" ht="24.75" thickBot="1">
      <c r="A140" s="88"/>
      <c r="B140" s="139" t="s">
        <v>189</v>
      </c>
      <c r="C140" s="57"/>
      <c r="D140" s="57"/>
      <c r="E140" s="57"/>
      <c r="F140" s="57"/>
      <c r="G140" s="149">
        <f>'1.Input'!D14</f>
        <v>0</v>
      </c>
      <c r="H140" s="62"/>
      <c r="I140" s="140">
        <f>'1.Input'!E14</f>
        <v>5</v>
      </c>
      <c r="J140" s="32"/>
      <c r="K140" s="88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</row>
    <row r="141" spans="1:23" ht="24.75" thickBot="1">
      <c r="A141" s="88"/>
      <c r="B141" s="139" t="s">
        <v>190</v>
      </c>
      <c r="C141" s="57"/>
      <c r="D141" s="57"/>
      <c r="E141" s="57"/>
      <c r="F141" s="57"/>
      <c r="G141" s="149">
        <f>'1.Input'!D15</f>
        <v>0</v>
      </c>
      <c r="H141" s="62"/>
      <c r="I141" s="140">
        <f>'1.Input'!E15</f>
        <v>5</v>
      </c>
      <c r="J141" s="32"/>
      <c r="K141" s="88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</row>
    <row r="142" spans="1:23" ht="24.75" thickBot="1">
      <c r="A142" s="88"/>
      <c r="B142" s="139" t="s">
        <v>192</v>
      </c>
      <c r="C142" s="57"/>
      <c r="D142" s="57"/>
      <c r="E142" s="57"/>
      <c r="F142" s="57"/>
      <c r="G142" s="149">
        <f>'1.Input'!D31</f>
        <v>0.22</v>
      </c>
      <c r="H142" s="62"/>
      <c r="I142" s="140">
        <f>'1.Input'!E31</f>
        <v>5</v>
      </c>
      <c r="J142" s="32"/>
      <c r="K142" s="88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</row>
    <row r="143" spans="1:23" ht="24.75" thickBot="1">
      <c r="A143" s="88"/>
      <c r="B143" s="139" t="s">
        <v>194</v>
      </c>
      <c r="C143" s="57"/>
      <c r="D143" s="57"/>
      <c r="E143" s="57"/>
      <c r="F143" s="57"/>
      <c r="G143" s="149">
        <f>'1.Input'!D32</f>
        <v>0</v>
      </c>
      <c r="H143" s="62"/>
      <c r="I143" s="140">
        <f>'1.Input'!E32</f>
        <v>5</v>
      </c>
      <c r="J143" s="32"/>
      <c r="K143" s="88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</row>
    <row r="144" spans="1:23" ht="24.75" thickBot="1">
      <c r="A144" s="88"/>
      <c r="B144" s="139" t="s">
        <v>196</v>
      </c>
      <c r="C144" s="57"/>
      <c r="D144" s="57"/>
      <c r="E144" s="57"/>
      <c r="F144" s="57"/>
      <c r="G144" s="149">
        <f>'1.Input'!D33</f>
        <v>0</v>
      </c>
      <c r="H144" s="62"/>
      <c r="I144" s="140">
        <f>'1.Input'!E33</f>
        <v>5</v>
      </c>
      <c r="J144" s="32"/>
      <c r="K144" s="88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</row>
    <row r="145" spans="1:23" ht="24.75" thickBot="1">
      <c r="A145" s="88"/>
      <c r="B145" s="139" t="s">
        <v>198</v>
      </c>
      <c r="C145" s="57"/>
      <c r="D145" s="57"/>
      <c r="E145" s="57"/>
      <c r="F145" s="57"/>
      <c r="G145" s="149">
        <f>'1.Input'!D34</f>
        <v>0</v>
      </c>
      <c r="H145" s="62"/>
      <c r="I145" s="140">
        <f>'1.Input'!E34</f>
        <v>5</v>
      </c>
      <c r="J145" s="21"/>
      <c r="K145" s="88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</row>
    <row r="146" spans="1:23" ht="24.75" thickBot="1">
      <c r="A146" s="88"/>
      <c r="B146" s="139" t="s">
        <v>199</v>
      </c>
      <c r="C146" s="57"/>
      <c r="D146" s="57"/>
      <c r="E146" s="57"/>
      <c r="F146" s="57"/>
      <c r="G146" s="149">
        <f>'1.Input'!D35</f>
        <v>0</v>
      </c>
      <c r="H146" s="62"/>
      <c r="I146" s="140">
        <f>'1.Input'!E35</f>
        <v>5</v>
      </c>
      <c r="J146" s="32"/>
      <c r="K146" s="88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</row>
    <row r="147" spans="1:23" ht="24.75" thickBot="1">
      <c r="A147" s="88"/>
      <c r="B147" s="141" t="s">
        <v>191</v>
      </c>
      <c r="C147" s="58"/>
      <c r="D147" s="58"/>
      <c r="E147" s="58"/>
      <c r="F147" s="103"/>
      <c r="G147" s="62">
        <f>'1.Input'!I26</f>
        <v>3</v>
      </c>
      <c r="I147" s="140"/>
      <c r="J147" s="32"/>
      <c r="K147" s="88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</row>
    <row r="148" spans="1:23" ht="24.75" thickBot="1">
      <c r="A148" s="88"/>
      <c r="B148" s="141" t="s">
        <v>193</v>
      </c>
      <c r="C148" s="58"/>
      <c r="D148" s="58"/>
      <c r="E148" s="58"/>
      <c r="F148" s="103"/>
      <c r="G148" s="62">
        <f>'1.Input'!I27</f>
        <v>2</v>
      </c>
      <c r="I148" s="140"/>
      <c r="J148" s="32"/>
      <c r="K148" s="88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</row>
    <row r="149" spans="1:23" ht="24.75" thickBot="1">
      <c r="A149" s="88"/>
      <c r="B149" s="141" t="s">
        <v>195</v>
      </c>
      <c r="C149" s="58"/>
      <c r="D149" s="58"/>
      <c r="E149" s="58"/>
      <c r="F149" s="103"/>
      <c r="G149" s="62">
        <f>'1.Input'!I29</f>
        <v>3</v>
      </c>
      <c r="I149" s="140"/>
      <c r="J149" s="32"/>
      <c r="K149" s="88"/>
      <c r="L149" s="33"/>
      <c r="O149" s="33"/>
      <c r="P149" s="33"/>
      <c r="Q149" s="33"/>
      <c r="R149" s="33"/>
      <c r="S149" s="33"/>
      <c r="T149" s="33"/>
      <c r="U149" s="33"/>
      <c r="V149" s="33"/>
      <c r="W149" s="33"/>
    </row>
    <row r="150" spans="1:23" ht="24.75" thickBot="1">
      <c r="A150" s="88"/>
      <c r="B150" s="141" t="s">
        <v>197</v>
      </c>
      <c r="C150" s="58"/>
      <c r="D150" s="58"/>
      <c r="E150" s="58"/>
      <c r="F150" s="103"/>
      <c r="G150" s="62">
        <f>'1.Input'!I30</f>
        <v>1</v>
      </c>
      <c r="I150" s="140"/>
      <c r="J150" s="32"/>
      <c r="K150" s="88"/>
      <c r="L150" s="33"/>
      <c r="S150" s="33"/>
      <c r="T150" s="33"/>
      <c r="U150" s="33"/>
      <c r="V150" s="33"/>
      <c r="W150" s="33"/>
    </row>
    <row r="151" spans="1:23" ht="24.75" thickBot="1">
      <c r="A151" s="88"/>
      <c r="B151" s="141" t="s">
        <v>147</v>
      </c>
      <c r="C151" s="58"/>
      <c r="D151" s="58"/>
      <c r="E151" s="58"/>
      <c r="F151" s="103"/>
      <c r="G151" s="62">
        <f>'1.Input'!I32</f>
        <v>1</v>
      </c>
      <c r="I151" s="140"/>
      <c r="J151" s="32"/>
      <c r="K151" s="88"/>
      <c r="L151" s="33"/>
      <c r="S151" s="33"/>
      <c r="T151" s="33"/>
      <c r="U151" s="33"/>
      <c r="V151" s="33"/>
      <c r="W151" s="33"/>
    </row>
    <row r="152" spans="1:23" ht="24.75" thickBot="1">
      <c r="A152" s="88"/>
      <c r="B152" s="141" t="s">
        <v>200</v>
      </c>
      <c r="C152" s="58"/>
      <c r="D152" s="58"/>
      <c r="E152" s="58"/>
      <c r="F152" s="103"/>
      <c r="G152" s="62">
        <f>'1.Input'!I34</f>
        <v>3</v>
      </c>
      <c r="I152" s="140"/>
      <c r="J152" s="32"/>
      <c r="K152" s="88"/>
      <c r="L152" s="33"/>
      <c r="S152" s="33"/>
      <c r="T152" s="33"/>
      <c r="U152" s="33"/>
      <c r="V152" s="33"/>
      <c r="W152" s="33"/>
    </row>
    <row r="153" spans="1:23" ht="24.75" thickBot="1">
      <c r="A153" s="88"/>
      <c r="B153" s="142" t="s">
        <v>130</v>
      </c>
      <c r="C153" s="59"/>
      <c r="D153" s="59"/>
      <c r="E153" s="59"/>
      <c r="F153" s="60"/>
      <c r="G153" s="62">
        <f>'1.Input'!N35</f>
        <v>3</v>
      </c>
      <c r="I153" s="140"/>
      <c r="J153" s="32"/>
      <c r="K153" s="88"/>
      <c r="L153" s="33"/>
      <c r="S153" s="33"/>
      <c r="T153" s="33"/>
      <c r="U153" s="33"/>
      <c r="V153" s="33"/>
      <c r="W153" s="33"/>
    </row>
    <row r="154" spans="1:23" ht="24.75" thickBot="1">
      <c r="A154" s="88"/>
      <c r="B154" s="142" t="s">
        <v>131</v>
      </c>
      <c r="C154" s="59"/>
      <c r="D154" s="59"/>
      <c r="E154" s="59"/>
      <c r="F154" s="60"/>
      <c r="G154" s="62">
        <f>'1.Input'!N36</f>
        <v>2</v>
      </c>
      <c r="I154" s="140"/>
      <c r="J154" s="32"/>
      <c r="K154" s="88"/>
      <c r="L154" s="33"/>
      <c r="S154" s="33"/>
      <c r="T154" s="33"/>
      <c r="U154" s="33"/>
      <c r="V154" s="33"/>
      <c r="W154" s="33"/>
    </row>
    <row r="155" spans="1:23" ht="24.75" thickBot="1">
      <c r="A155" s="88"/>
      <c r="B155" s="142" t="s">
        <v>132</v>
      </c>
      <c r="C155" s="59"/>
      <c r="D155" s="59"/>
      <c r="E155" s="59"/>
      <c r="F155" s="60"/>
      <c r="G155" s="62">
        <f>'1.Input'!N37</f>
        <v>1</v>
      </c>
      <c r="I155" s="140"/>
      <c r="J155" s="32"/>
      <c r="K155" s="88"/>
      <c r="L155" s="33"/>
      <c r="S155" s="33"/>
      <c r="T155" s="33"/>
      <c r="U155" s="33"/>
      <c r="V155" s="33"/>
      <c r="W155" s="33"/>
    </row>
    <row r="156" spans="1:23" ht="24.75" thickBot="1">
      <c r="B156" s="142" t="s">
        <v>133</v>
      </c>
      <c r="C156" s="59"/>
      <c r="D156" s="59"/>
      <c r="E156" s="59"/>
      <c r="F156" s="60"/>
      <c r="G156" s="62">
        <f>'1.Input'!N38</f>
        <v>2</v>
      </c>
      <c r="I156" s="140"/>
      <c r="S156" s="33"/>
      <c r="T156" s="33"/>
      <c r="U156" s="33"/>
      <c r="V156" s="33"/>
      <c r="W156" s="33"/>
    </row>
    <row r="157" spans="1:23" ht="24.75" thickBot="1">
      <c r="B157" s="143" t="s">
        <v>134</v>
      </c>
      <c r="C157" s="144"/>
      <c r="D157" s="144"/>
      <c r="E157" s="144"/>
      <c r="F157" s="145"/>
      <c r="G157" s="146">
        <f>'1.Input'!N39</f>
        <v>3</v>
      </c>
      <c r="I157" s="147"/>
    </row>
    <row r="158" spans="1:23" ht="24.75" thickTop="1"/>
  </sheetData>
  <sheetProtection selectLockedCells="1" selectUnlockedCells="1"/>
  <sortState ref="J35:K39">
    <sortCondition ref="J28"/>
  </sortState>
  <mergeCells count="4">
    <mergeCell ref="T87:W87"/>
    <mergeCell ref="B19:E19"/>
    <mergeCell ref="B5:E5"/>
    <mergeCell ref="B12:E12"/>
  </mergeCells>
  <dataValidations disablePrompts="1" count="2">
    <dataValidation type="decimal" allowBlank="1" showInputMessage="1" showErrorMessage="1" errorTitle="แจ้งเตือน" error="กรุณาใส่ตัวเลขระหว่าง 1.00 ถึง 3.00" sqref="Q39:Q80" xr:uid="{00000000-0002-0000-0400-000000000000}">
      <formula1>1</formula1>
      <formula2>3</formula2>
    </dataValidation>
    <dataValidation type="whole" allowBlank="1" showInputMessage="1" showErrorMessage="1" sqref="V44:W87" xr:uid="{00000000-0002-0000-0400-000001000000}">
      <formula1>1</formula1>
      <formula2>3</formula2>
    </dataValidation>
  </dataValidations>
  <printOptions horizontalCentered="1" verticalCentered="1"/>
  <pageMargins left="0.25" right="0.25" top="0.75" bottom="0.75" header="0.3" footer="0.3"/>
  <pageSetup paperSize="9" scale="90" orientation="portrait" blackAndWhite="1" r:id="rId1"/>
  <headerFooter alignWithMargins="0">
    <oddFooter>&amp;LCopyright MarketWare International 2002&amp;CPage &amp;P&amp;Rwww.marketware.biz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9" tint="-0.249977111117893"/>
  </sheetPr>
  <dimension ref="A1:Z47"/>
  <sheetViews>
    <sheetView showGridLines="0" zoomScale="80" zoomScaleNormal="80" workbookViewId="0">
      <selection activeCell="Z43" sqref="Z43"/>
    </sheetView>
  </sheetViews>
  <sheetFormatPr defaultColWidth="8.28515625" defaultRowHeight="15"/>
  <cols>
    <col min="1" max="2" width="8.28515625" style="47"/>
    <col min="3" max="5" width="6.140625" style="47" customWidth="1"/>
    <col min="6" max="7" width="6.42578125" style="47" customWidth="1"/>
    <col min="8" max="8" width="10.42578125" style="48" bestFit="1" customWidth="1"/>
    <col min="9" max="11" width="6.140625" style="47" customWidth="1"/>
    <col min="12" max="12" width="8.28515625" style="47"/>
    <col min="13" max="15" width="6.140625" style="47" customWidth="1"/>
    <col min="16" max="16" width="8.28515625" style="47"/>
    <col min="17" max="17" width="6.140625" style="47" customWidth="1"/>
    <col min="18" max="18" width="7" style="47" customWidth="1"/>
    <col min="19" max="19" width="6.140625" style="47" customWidth="1"/>
    <col min="20" max="21" width="7.28515625" style="47" customWidth="1"/>
    <col min="22" max="16384" width="8.28515625" style="47"/>
  </cols>
  <sheetData>
    <row r="1" spans="1:25" ht="27" customHeight="1">
      <c r="A1" s="76"/>
      <c r="B1" s="598" t="s">
        <v>252</v>
      </c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  <c r="V1" s="598"/>
      <c r="W1" s="76"/>
    </row>
    <row r="2" spans="1:25" s="43" customFormat="1" ht="24">
      <c r="A2" s="46"/>
      <c r="B2" s="51" t="s">
        <v>37</v>
      </c>
      <c r="C2" s="615" t="str">
        <f>'1.Input'!M2</f>
        <v>ห้วยไม้ซอด</v>
      </c>
      <c r="D2" s="615"/>
      <c r="E2" s="615"/>
      <c r="F2" s="51" t="s">
        <v>26</v>
      </c>
      <c r="G2" s="54" t="str">
        <f>'1.Input'!K2</f>
        <v>09</v>
      </c>
      <c r="H2" s="51" t="s">
        <v>27</v>
      </c>
      <c r="I2" s="615" t="str">
        <f>'1.Input'!H2</f>
        <v>ปากคาด</v>
      </c>
      <c r="J2" s="615"/>
      <c r="K2" s="615"/>
      <c r="L2" s="51" t="s">
        <v>28</v>
      </c>
      <c r="M2" s="615" t="str">
        <f>'1.Input'!E2</f>
        <v>ปากคาด</v>
      </c>
      <c r="N2" s="615"/>
      <c r="O2" s="615"/>
      <c r="P2" s="51" t="s">
        <v>29</v>
      </c>
      <c r="Q2" s="615" t="str">
        <f>'1.Input'!B2</f>
        <v>บึงกาฬ</v>
      </c>
      <c r="R2" s="615"/>
      <c r="S2" s="615"/>
      <c r="T2" s="52"/>
      <c r="U2" s="52"/>
      <c r="V2" s="50"/>
    </row>
    <row r="3" spans="1:25">
      <c r="K3" s="49"/>
    </row>
    <row r="15" spans="1:25" ht="27.75">
      <c r="Y15" s="233"/>
    </row>
    <row r="19" spans="3:26">
      <c r="Z19"/>
    </row>
    <row r="32" spans="3:26" hidden="1">
      <c r="C32" s="164"/>
      <c r="D32" s="236"/>
      <c r="E32" s="285" t="s">
        <v>30</v>
      </c>
      <c r="F32" s="237"/>
      <c r="G32" s="237"/>
      <c r="H32" s="164"/>
      <c r="I32" s="164"/>
      <c r="J32" s="237"/>
      <c r="K32" s="285" t="s">
        <v>203</v>
      </c>
      <c r="L32" s="237"/>
      <c r="M32" s="237"/>
      <c r="N32" s="237"/>
      <c r="O32" s="164"/>
      <c r="P32" s="237"/>
      <c r="Q32" s="285" t="s">
        <v>243</v>
      </c>
      <c r="R32" s="237"/>
      <c r="S32" s="164"/>
      <c r="T32" s="237"/>
      <c r="U32" s="237"/>
      <c r="V32" s="164"/>
      <c r="W32" s="164"/>
    </row>
    <row r="33" spans="1:26" hidden="1">
      <c r="A33" s="205"/>
      <c r="B33" s="204"/>
      <c r="C33" s="235"/>
      <c r="D33" s="286" t="s">
        <v>244</v>
      </c>
      <c r="E33" s="286" t="s">
        <v>242</v>
      </c>
      <c r="F33" s="349" t="s">
        <v>284</v>
      </c>
      <c r="G33" s="288"/>
      <c r="H33" s="287"/>
      <c r="I33" s="287"/>
      <c r="J33" s="286" t="s">
        <v>244</v>
      </c>
      <c r="K33" s="286" t="s">
        <v>242</v>
      </c>
      <c r="L33" s="349" t="s">
        <v>284</v>
      </c>
      <c r="M33" s="288"/>
      <c r="N33" s="288"/>
      <c r="O33" s="287"/>
      <c r="P33" s="286" t="s">
        <v>244</v>
      </c>
      <c r="Q33" s="286" t="s">
        <v>242</v>
      </c>
      <c r="R33" s="349" t="s">
        <v>284</v>
      </c>
      <c r="S33" s="289"/>
      <c r="T33" s="290"/>
      <c r="U33" s="290"/>
      <c r="V33" s="164"/>
      <c r="W33" s="164"/>
      <c r="Z33" s="47" t="s">
        <v>202</v>
      </c>
    </row>
    <row r="34" spans="1:26" hidden="1">
      <c r="A34" s="206"/>
      <c r="B34" s="206"/>
      <c r="C34" s="238"/>
      <c r="D34" s="291">
        <v>1</v>
      </c>
      <c r="E34" s="292">
        <f>MIN('inputData(1)'!B18:B22)</f>
        <v>2</v>
      </c>
      <c r="F34" s="292" t="str">
        <f>VLOOKUP(E34,'inputData(1)'!$B$18:$F$22,5,FALSE)</f>
        <v>การจัดการทุนชุมชน</v>
      </c>
      <c r="G34" s="290"/>
      <c r="H34" s="289"/>
      <c r="I34" s="289"/>
      <c r="J34" s="291">
        <v>1</v>
      </c>
      <c r="K34" s="292">
        <f>MIN('inputData(1)'!C18:C22)</f>
        <v>2.2857142857142856</v>
      </c>
      <c r="L34" s="290" t="str">
        <f>VLOOKUP(K34,'inputData(1)'!$C$18:$F$22,4,FALSE)</f>
        <v>การจัดการความเสี่ยงชุมชน</v>
      </c>
      <c r="M34" s="290"/>
      <c r="N34" s="290"/>
      <c r="O34" s="289"/>
      <c r="P34" s="291">
        <v>1</v>
      </c>
      <c r="Q34" s="292">
        <f>MIN('inputData(1)'!D18:D22)</f>
        <v>1.8</v>
      </c>
      <c r="R34" s="290" t="str">
        <f>VLOOKUP(Q34,'inputData(1)'!$D$18:$F$22,3,FALSE)</f>
        <v>การแก้ปัญหาความยากจน</v>
      </c>
      <c r="S34" s="289"/>
      <c r="T34" s="290"/>
      <c r="U34" s="290"/>
      <c r="V34" s="164"/>
      <c r="W34" s="164"/>
    </row>
    <row r="35" spans="1:26" ht="14.25" hidden="1" customHeight="1">
      <c r="A35" s="207"/>
      <c r="B35" s="207"/>
      <c r="C35" s="235"/>
      <c r="D35" s="291">
        <v>2</v>
      </c>
      <c r="E35" s="292">
        <f>SMALL('inputData(1)'!B18:B22,2)</f>
        <v>3</v>
      </c>
      <c r="F35" s="292" t="str">
        <f>VLOOKUP(E35,'inputData(1)'!$B$18:$F$22,5,FALSE)</f>
        <v>การพัฒนาด้านอาชีพ</v>
      </c>
      <c r="G35" s="290"/>
      <c r="H35" s="289"/>
      <c r="I35" s="289"/>
      <c r="J35" s="291">
        <v>2</v>
      </c>
      <c r="K35" s="292">
        <f>SMALL('inputData(1)'!C18:C22,2)</f>
        <v>2.375</v>
      </c>
      <c r="L35" s="290" t="str">
        <f>VLOOKUP(K35,'inputData(1)'!$C$18:$F$22,4,FALSE)</f>
        <v>การแก้ปัญหาความยากจน</v>
      </c>
      <c r="M35" s="290"/>
      <c r="N35" s="290"/>
      <c r="O35" s="289"/>
      <c r="P35" s="291">
        <v>2</v>
      </c>
      <c r="Q35" s="292">
        <f>SMALL('inputData(1)'!D18:D22,2)</f>
        <v>2</v>
      </c>
      <c r="R35" s="290" t="str">
        <f>VLOOKUP(Q35,'inputData(1)'!$D$18:$F$22,3,FALSE)</f>
        <v>การพัฒนาด้านอาชีพ</v>
      </c>
      <c r="S35" s="289"/>
      <c r="T35" s="290"/>
      <c r="U35" s="290"/>
      <c r="V35" s="164"/>
      <c r="W35" s="164"/>
    </row>
    <row r="36" spans="1:26" ht="14.25" hidden="1" customHeight="1">
      <c r="A36" s="207"/>
      <c r="B36" s="207"/>
      <c r="C36" s="235"/>
      <c r="D36" s="291">
        <v>3</v>
      </c>
      <c r="E36" s="292">
        <f>MEDIAN('inputData(1)'!B18:B22)</f>
        <v>3</v>
      </c>
      <c r="F36" s="292" t="str">
        <f>VLOOKUP(E36,'inputData(1)'!$B$18:$F$22,5,FALSE)</f>
        <v>การพัฒนาด้านอาชีพ</v>
      </c>
      <c r="G36" s="290"/>
      <c r="H36" s="289"/>
      <c r="I36" s="289"/>
      <c r="J36" s="291">
        <v>3</v>
      </c>
      <c r="K36" s="292">
        <f>MEDIAN('inputData(1)'!C18:C22)</f>
        <v>2.75</v>
      </c>
      <c r="L36" s="290" t="str">
        <f>VLOOKUP(K36,'inputData(1)'!$C$18:$F$22,4,FALSE)</f>
        <v>การพัฒนาด้านอาชีพ</v>
      </c>
      <c r="M36" s="290"/>
      <c r="N36" s="290"/>
      <c r="O36" s="289"/>
      <c r="P36" s="291">
        <v>3</v>
      </c>
      <c r="Q36" s="292">
        <f>MEDIAN('inputData(1)'!D18:D22)</f>
        <v>2</v>
      </c>
      <c r="R36" s="290" t="str">
        <f>VLOOKUP(Q36,'inputData(1)'!$D$18:$F$22,3,FALSE)</f>
        <v>การพัฒนาด้านอาชีพ</v>
      </c>
      <c r="S36" s="289"/>
      <c r="T36" s="290"/>
      <c r="U36" s="290"/>
      <c r="V36" s="164"/>
      <c r="W36" s="164"/>
    </row>
    <row r="37" spans="1:26" ht="14.25" hidden="1" customHeight="1">
      <c r="A37" s="239"/>
      <c r="B37" s="207"/>
      <c r="C37" s="235"/>
      <c r="D37" s="291">
        <v>4</v>
      </c>
      <c r="E37" s="292">
        <f>SMALL('inputData(1)'!B18:B22,4)</f>
        <v>3</v>
      </c>
      <c r="F37" s="292" t="str">
        <f>VLOOKUP(E37,'inputData(1)'!$B$18:$F$22,5,FALSE)</f>
        <v>การพัฒนาด้านอาชีพ</v>
      </c>
      <c r="G37" s="290"/>
      <c r="H37" s="289"/>
      <c r="I37" s="289"/>
      <c r="J37" s="291">
        <v>4</v>
      </c>
      <c r="K37" s="292">
        <f>SMALL('inputData(1)'!C18:C22,4)</f>
        <v>2.8</v>
      </c>
      <c r="L37" s="290" t="str">
        <f>VLOOKUP(K37,'inputData(1)'!$C$18:$F$22,4,FALSE)</f>
        <v>การบริหารจัดการชุมชน</v>
      </c>
      <c r="M37" s="290"/>
      <c r="N37" s="290"/>
      <c r="O37" s="289"/>
      <c r="P37" s="291">
        <v>4</v>
      </c>
      <c r="Q37" s="292">
        <f>SMALL('inputData(1)'!D18:D22,4)</f>
        <v>2.2000000000000002</v>
      </c>
      <c r="R37" s="290" t="str">
        <f>VLOOKUP(Q37,'inputData(1)'!$D$18:$F$22,3,FALSE)</f>
        <v>การบริหารจัดการชุมชน</v>
      </c>
      <c r="S37" s="289"/>
      <c r="T37" s="290"/>
      <c r="U37" s="290"/>
      <c r="V37" s="164"/>
      <c r="W37" s="164"/>
    </row>
    <row r="38" spans="1:26" ht="14.25" hidden="1" customHeight="1">
      <c r="A38" s="207"/>
      <c r="B38" s="207"/>
      <c r="C38" s="235"/>
      <c r="D38" s="291">
        <v>5</v>
      </c>
      <c r="E38" s="292">
        <f>MAX('inputData(1)'!B18:B22)</f>
        <v>3</v>
      </c>
      <c r="F38" s="292" t="str">
        <f>VLOOKUP(E38,'inputData(1)'!$B$18:$F$22,5,FALSE)</f>
        <v>การพัฒนาด้านอาชีพ</v>
      </c>
      <c r="G38" s="290"/>
      <c r="H38" s="289"/>
      <c r="I38" s="289"/>
      <c r="J38" s="291">
        <v>5</v>
      </c>
      <c r="K38" s="292">
        <f>MAX('inputData(1)'!C18:C22)</f>
        <v>2.8571428571428572</v>
      </c>
      <c r="L38" s="290" t="str">
        <f>VLOOKUP(K38,'inputData(1)'!$C$18:$F$22,4,FALSE)</f>
        <v>การจัดการทุนชุมชน</v>
      </c>
      <c r="M38" s="290"/>
      <c r="N38" s="290"/>
      <c r="O38" s="289"/>
      <c r="P38" s="291">
        <v>5</v>
      </c>
      <c r="Q38" s="292">
        <f>MAX('inputData(1)'!D18:D22)</f>
        <v>2.6</v>
      </c>
      <c r="R38" s="290" t="str">
        <f>VLOOKUP(Q38,'inputData(1)'!$D$18:$F$22,3,FALSE)</f>
        <v>การจัดการทุนชุมชน</v>
      </c>
      <c r="S38" s="289"/>
      <c r="T38" s="290"/>
      <c r="U38" s="290"/>
      <c r="V38" s="164"/>
      <c r="W38" s="164"/>
    </row>
    <row r="39" spans="1:26" ht="14.25" hidden="1" customHeight="1">
      <c r="A39" s="205"/>
      <c r="B39" s="614" t="s">
        <v>280</v>
      </c>
      <c r="C39" s="614"/>
      <c r="D39" s="614"/>
      <c r="E39" s="614"/>
      <c r="F39" s="614"/>
      <c r="G39" s="614"/>
      <c r="H39" s="614"/>
      <c r="I39" s="614"/>
      <c r="J39" s="614"/>
      <c r="K39" s="614"/>
      <c r="L39" s="614"/>
      <c r="M39" s="614"/>
      <c r="N39" s="614"/>
      <c r="O39" s="614"/>
      <c r="P39" s="614"/>
      <c r="Q39" s="614"/>
      <c r="R39" s="614"/>
      <c r="S39" s="614"/>
      <c r="T39" s="614"/>
      <c r="U39" s="614"/>
      <c r="V39" s="614"/>
      <c r="W39" s="164"/>
    </row>
    <row r="40" spans="1:26" s="265" customFormat="1" ht="17.25">
      <c r="W40" s="266"/>
    </row>
    <row r="41" spans="1:26" s="256" customFormat="1" ht="14.25" customHeight="1">
      <c r="C41" s="257"/>
      <c r="D41" s="258"/>
      <c r="E41" s="257"/>
      <c r="F41" s="258"/>
      <c r="G41" s="258"/>
      <c r="H41" s="259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60"/>
      <c r="U41" s="258"/>
      <c r="V41" s="258"/>
    </row>
    <row r="42" spans="1:26" s="256" customFormat="1" ht="27.75">
      <c r="C42" s="257"/>
      <c r="D42" s="261"/>
      <c r="E42" s="262"/>
      <c r="H42" s="263"/>
      <c r="T42" s="264"/>
    </row>
    <row r="43" spans="1:26" s="256" customFormat="1" ht="27.75">
      <c r="E43" s="262"/>
      <c r="H43" s="263"/>
      <c r="T43" s="264"/>
    </row>
    <row r="44" spans="1:26" ht="27.75">
      <c r="E44" s="197"/>
      <c r="G44" s="66"/>
      <c r="H44" s="202"/>
      <c r="T44" s="200"/>
    </row>
    <row r="45" spans="1:26" ht="27.75">
      <c r="E45" s="199"/>
      <c r="G45" s="66"/>
      <c r="H45" s="202"/>
      <c r="T45" s="200"/>
    </row>
    <row r="46" spans="1:26" ht="27.75">
      <c r="E46" s="198"/>
      <c r="G46" s="66"/>
      <c r="H46" s="202"/>
      <c r="T46" s="200"/>
    </row>
    <row r="47" spans="1:26" ht="24">
      <c r="E47" s="198"/>
    </row>
  </sheetData>
  <sheetProtection algorithmName="SHA-512" hashValue="BJFluLYgSu94FO5p7kug9ezqnW1B4bpN5Zhow/+C1mVZAbZV8embE8Tmd0ePMEhyb65W1CVi+M7r5QURHYH2ww==" saltValue="Q+xXeaeWqI5E2fgF5hojyw==" spinCount="100000" sheet="1" objects="1" scenarios="1"/>
  <mergeCells count="6">
    <mergeCell ref="B39:V39"/>
    <mergeCell ref="B1:V1"/>
    <mergeCell ref="C2:E2"/>
    <mergeCell ref="I2:K2"/>
    <mergeCell ref="M2:O2"/>
    <mergeCell ref="Q2:S2"/>
  </mergeCells>
  <printOptions horizontalCentered="1" verticalCentered="1"/>
  <pageMargins left="0.25" right="0.25" top="0.25" bottom="0.25" header="0.3" footer="0.23"/>
  <pageSetup paperSize="9" scale="90" orientation="landscape" horizontalDpi="4294967293" verticalDpi="4294967293" r:id="rId1"/>
  <headerFooter>
    <oddFooter xml:space="preserve">&amp;C
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9" tint="-0.499984740745262"/>
  </sheetPr>
  <dimension ref="A1:W57"/>
  <sheetViews>
    <sheetView showGridLines="0" topLeftCell="A10" zoomScale="85" zoomScaleNormal="85" workbookViewId="0">
      <selection activeCell="C34" sqref="C34"/>
    </sheetView>
  </sheetViews>
  <sheetFormatPr defaultColWidth="7" defaultRowHeight="12.75"/>
  <cols>
    <col min="1" max="3" width="7" style="67"/>
    <col min="4" max="4" width="8.7109375" style="67" bestFit="1" customWidth="1"/>
    <col min="5" max="6" width="7" style="67"/>
    <col min="7" max="7" width="8.5703125" style="67" bestFit="1" customWidth="1"/>
    <col min="8" max="28" width="7" style="67"/>
    <col min="29" max="29" width="0" style="67" hidden="1" customWidth="1"/>
    <col min="30" max="16384" width="7" style="67"/>
  </cols>
  <sheetData>
    <row r="1" spans="1:22" s="68" customFormat="1" ht="27" customHeight="1">
      <c r="A1" s="76"/>
      <c r="B1" s="598" t="s">
        <v>313</v>
      </c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  <c r="V1" s="598"/>
    </row>
    <row r="2" spans="1:22" s="56" customFormat="1" ht="24">
      <c r="A2" s="33"/>
      <c r="B2" s="69" t="s">
        <v>37</v>
      </c>
      <c r="C2" s="616" t="str">
        <f>'1.Input'!M2</f>
        <v>ห้วยไม้ซอด</v>
      </c>
      <c r="D2" s="616"/>
      <c r="E2" s="616"/>
      <c r="F2" s="69" t="s">
        <v>26</v>
      </c>
      <c r="G2" s="320" t="str">
        <f>'1.Input'!K2</f>
        <v>09</v>
      </c>
      <c r="H2" s="69" t="s">
        <v>27</v>
      </c>
      <c r="I2" s="616" t="str">
        <f>'1.Input'!H2</f>
        <v>ปากคาด</v>
      </c>
      <c r="J2" s="616"/>
      <c r="K2" s="616"/>
      <c r="L2" s="69" t="s">
        <v>28</v>
      </c>
      <c r="M2" s="616" t="str">
        <f>'1.Input'!E2</f>
        <v>ปากคาด</v>
      </c>
      <c r="N2" s="616"/>
      <c r="O2" s="616"/>
      <c r="P2" s="69" t="s">
        <v>29</v>
      </c>
      <c r="Q2" s="616" t="str">
        <f>'1.Input'!B2</f>
        <v>บึงกาฬ</v>
      </c>
      <c r="R2" s="616"/>
      <c r="S2" s="616"/>
      <c r="T2" s="52"/>
      <c r="U2" s="52"/>
      <c r="V2" s="52"/>
    </row>
    <row r="3" spans="1:22" s="71" customFormat="1" ht="20.25">
      <c r="C3" s="72"/>
      <c r="D3" s="73"/>
      <c r="E3" s="74"/>
      <c r="F3" s="73"/>
      <c r="G3" s="72"/>
      <c r="H3" s="73"/>
      <c r="I3" s="72"/>
      <c r="J3" s="75"/>
      <c r="K3" s="72"/>
      <c r="L3" s="75"/>
    </row>
    <row r="32" spans="1:7" ht="15">
      <c r="A32" s="301" t="s">
        <v>232</v>
      </c>
      <c r="C32" s="301"/>
      <c r="D32" s="301"/>
      <c r="E32" s="301"/>
      <c r="F32" s="301"/>
      <c r="G32" s="301"/>
    </row>
    <row r="33" spans="1:23">
      <c r="A33" s="241" t="s">
        <v>244</v>
      </c>
      <c r="B33" s="242" t="s">
        <v>242</v>
      </c>
      <c r="C33" s="242" t="s">
        <v>284</v>
      </c>
      <c r="F33" s="242" t="s">
        <v>285</v>
      </c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</row>
    <row r="34" spans="1:23" s="240" customFormat="1" ht="17.25" customHeight="1">
      <c r="A34" s="293">
        <v>1</v>
      </c>
      <c r="B34" s="302">
        <f>MIN('inputData(1)'!E18:E22)</f>
        <v>2.3916666666666666</v>
      </c>
      <c r="C34" s="294" t="str">
        <f>VLOOKUP(B34,'inputData(1)'!$E$18:$F$22,2,FALSE)</f>
        <v>การแก้ปัญหาความยากจน</v>
      </c>
      <c r="D34" s="300"/>
      <c r="E34" s="295"/>
      <c r="F34" s="617" t="str">
        <f>VLOOKUP(B34,'inputData(1)'!$B$25:$D$29,3,FALSE)</f>
        <v>ครัวเรือนมีความมั่นคงในที่อยู่อาศัย, คนอายุ 15 - 59 ปี อ่าน เขียนภาษาไทยและคิดเลขอย่างง่ายได้, คนอายุ 15 - 59 ปี มีอาชีพและมีรายได้, คนอายุ 60 ปีขึ้นไป มีอาชีพและมีรายได้, รายได้เฉลี่ยของคนในครัวเรือนต่อปี, การมีที่ดินทีทำกิน, ผลผลิตจาการทำนา, ผลผลิตจาการทำไร่, ผลผลิตจาการทำเกษตรอื่น ๆ, ระกับการศึกษาของประชาชน, อัตราการเรียนต่อของประชาชน, การได้รับการศึกษา,  การเข้าถึงแหล่งทุน</v>
      </c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  <c r="W34" s="618"/>
    </row>
    <row r="35" spans="1:23" s="240" customFormat="1" ht="17.25" customHeight="1">
      <c r="A35" s="296"/>
      <c r="B35" s="303"/>
      <c r="C35" s="297"/>
      <c r="D35" s="297"/>
      <c r="E35" s="297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20"/>
    </row>
    <row r="36" spans="1:23" s="240" customFormat="1" ht="17.25" customHeight="1">
      <c r="A36" s="293">
        <v>2</v>
      </c>
      <c r="B36" s="302">
        <f>SMALL('inputData(1)'!E18:E22,2)</f>
        <v>2.4285714285714284</v>
      </c>
      <c r="C36" s="294" t="str">
        <f>VLOOKUP(B36,'inputData(1)'!$E$18:$F$22,2,FALSE)</f>
        <v>การจัดการความเสี่ยงชุมชน</v>
      </c>
      <c r="D36" s="300"/>
      <c r="E36" s="295"/>
      <c r="F36" s="617" t="str">
        <f>VLOOKUP(B36,'inputData(1)'!$B$25:$D$29,3,FALSE)</f>
        <v xml:space="preserve">เด็กแรกเกิดมีน้ำหนัก 2,500 กรัม ขึ้นไป, เด็กแรกเกิดได้กินนมแม่อย่างน้อย 6 เดือน, เด็กแรกเกิดถึง 12 ปี ได้รับวัคซีค, ครัวเรือนกินอาหารถูกสุขลักษณะ, ครัวเรือนมีการใช้ยาเพื่อบรรเทาอาการเจ็บป่วยอย่างเหมาะสม, คนอายุ 35 ปีขึ้นไป ได้รับการตรวจสุขภาพประจำปี, คนอายุ 6 ปีขึ้นไป ออกกำลังกายอย่างน้อยสัปดาห์ละ 3 วัน, ครัวเรือนมีการจัดการบ้านเรือนถูกสุขลักษณะ, ครัวเรือนไม่ถูกรบกวนจากมลพิษ, ครัวเรือนมีกาป้องกันอุบัติภัยอย่างถูกวิธี, ครัวเรือนมีความปลอดภัยในชีวิตและทรัพย์สิน, เด็กอายุ 3 - 5 ปี ได้เตรียมความพร้อมก่อนวัยเรียน, เด็กอายุ 6 - 14 ปี ได้รับการศึกษาภาคบังคับ 9 ปี, เด็กจบชั้น ม.3 ได้เรียนต่อชั้น ม.4 หรือเทียบเท่า, คนในครัวเรือนไม่ดื่มสุรา,
คนในครัวเรือนไม่สูบบุหรี่, ครอบครัวมีความอบอุ่น,
ความปลอดภัยในการทำงาน, การป้องกันโรคติดต่อ,
การกีฬา, การจัดการสภาพสิ่งแวดล้อม, ความปลอดภัยจากยาเสพติด,
ความปลอดภัยจากความเสี่ยงในชุมชน, ความปลอดภัยจากภัยพิบัติ
</v>
      </c>
      <c r="G36" s="617"/>
      <c r="H36" s="617"/>
      <c r="I36" s="617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  <c r="W36" s="618"/>
    </row>
    <row r="37" spans="1:23" s="237" customFormat="1" ht="17.25" customHeight="1">
      <c r="A37" s="296"/>
      <c r="B37" s="303"/>
      <c r="C37" s="297"/>
      <c r="D37" s="297"/>
      <c r="E37" s="297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20"/>
    </row>
    <row r="38" spans="1:23" s="237" customFormat="1" ht="17.25" customHeight="1">
      <c r="A38" s="293">
        <v>3</v>
      </c>
      <c r="B38" s="302">
        <f>MEDIAN('inputData(1)'!E18:E22)</f>
        <v>2.4857142857142858</v>
      </c>
      <c r="C38" s="294" t="str">
        <f>VLOOKUP(B38,'inputData(1)'!$E$18:$F$22,2,FALSE)</f>
        <v>การจัดการทุนชุมชน</v>
      </c>
      <c r="D38" s="300"/>
      <c r="E38" s="295"/>
      <c r="F38" s="617" t="str">
        <f>VLOOKUP(B38,'inputData(1)'!$B$25:$D$29,3,FALSE)</f>
        <v>ครัวเรือนมีการออมเงิน, ถนน, น้ำดื่ม, น้ำใช้, ไฟฟ้า, การติดต่อสื่อสาร, การได้ประโยชน์จากสถานที่ท่องเที่ยว, การเข้าถึงแหล่งทุน</v>
      </c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  <c r="W38" s="618"/>
    </row>
    <row r="39" spans="1:23" s="237" customFormat="1" ht="17.25" customHeight="1">
      <c r="A39" s="296"/>
      <c r="B39" s="303"/>
      <c r="C39" s="297"/>
      <c r="D39" s="297"/>
      <c r="E39" s="297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20"/>
    </row>
    <row r="40" spans="1:23" s="237" customFormat="1" ht="17.25" customHeight="1">
      <c r="A40" s="293">
        <v>4</v>
      </c>
      <c r="B40" s="302">
        <f>SMALL('inputData(1)'!E18:E22,4)</f>
        <v>2.5833333333333335</v>
      </c>
      <c r="C40" s="294" t="str">
        <f>VLOOKUP(B40,'inputData(1)'!$E$18:$F$22,2,FALSE)</f>
        <v>การพัฒนาด้านอาชีพ</v>
      </c>
      <c r="D40" s="300"/>
      <c r="E40" s="295"/>
      <c r="F40" s="617" t="str">
        <f>VLOOKUP(B40,'inputData(1)'!$B$25:$D$29,3,FALSE)</f>
        <v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v>
      </c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  <c r="W40" s="618"/>
    </row>
    <row r="41" spans="1:23" s="237" customFormat="1" ht="17.25" customHeight="1">
      <c r="A41" s="296"/>
      <c r="B41" s="303"/>
      <c r="C41" s="297"/>
      <c r="D41" s="297"/>
      <c r="E41" s="297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20"/>
    </row>
    <row r="42" spans="1:23" s="240" customFormat="1" ht="17.25" customHeight="1">
      <c r="A42" s="293">
        <v>5</v>
      </c>
      <c r="B42" s="302">
        <f>MAX('inputData(1)'!E18:E22)</f>
        <v>2.6666666666666665</v>
      </c>
      <c r="C42" s="294" t="str">
        <f>VLOOKUP(B42,'inputData(1)'!$E$18:$F$22,2,FALSE)</f>
        <v>การบริหารจัดการชุมชน</v>
      </c>
      <c r="D42" s="300"/>
      <c r="E42" s="295"/>
      <c r="F42" s="617" t="str">
        <f>VLOOKUP(B42,'inputData(1)'!$B$25:$D$29,3,FALSE)</f>
        <v>ครัวเรือนมีน้ำสะอาดสำหรับดื่มและบริโภค,  ครัวเรือนมีน้ำใช้ตลอดปี, คนอายุ 6 ปีขึ้นไป ปฏิบัติกิจกรรมทางศาสนา, ผู้สูงอายุ ได้รับการดู, ผู้พิการ ได้รับการดู, ผู้ป่วยโรคเรื้อรัง ได้รับการดู, ครัวเรือนมีส่วนร่วมทำกิจกรรมสาธารณะ, การได้รับผลประโยชน์จากสถานที่ท่องเที่ยว, การมีส่วนร่วมของชุมชน, การรวมกลุ่มของชุมชน, การเรียนรู้โดยชุมชน, การได้รับความคุ้มครองทางสังคม, การใช้ประโยชน์จากที่ดิน, การปลูกป่าหรือไม้ยืนต้น</v>
      </c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  <c r="W42" s="618"/>
    </row>
    <row r="43" spans="1:23" s="240" customFormat="1" ht="17.25" customHeight="1">
      <c r="A43" s="296"/>
      <c r="B43" s="297"/>
      <c r="C43" s="297"/>
      <c r="D43" s="297"/>
      <c r="E43" s="297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20"/>
    </row>
    <row r="44" spans="1:23" s="240" customFormat="1" ht="20.25">
      <c r="B44" s="614" t="s">
        <v>280</v>
      </c>
      <c r="C44" s="614"/>
      <c r="D44" s="614"/>
      <c r="E44" s="614"/>
      <c r="F44" s="614"/>
      <c r="G44" s="614"/>
      <c r="H44" s="614"/>
      <c r="I44" s="614"/>
      <c r="J44" s="614"/>
      <c r="K44" s="614"/>
      <c r="L44" s="614"/>
      <c r="M44" s="614"/>
      <c r="N44" s="614"/>
      <c r="O44" s="614"/>
      <c r="P44" s="614"/>
      <c r="Q44" s="614"/>
      <c r="R44" s="614"/>
      <c r="S44" s="614"/>
      <c r="T44" s="614"/>
      <c r="U44" s="614"/>
      <c r="V44" s="614"/>
      <c r="W44" s="614"/>
    </row>
    <row r="57" spans="16:16">
      <c r="P57" s="70"/>
    </row>
  </sheetData>
  <sheetProtection algorithmName="SHA-512" hashValue="74VGcocvDoahERBJY1SV7wj14I/Z5617uBpPXM+fRckvW9RFjyGNxviM5qs/EGr7gPz37oBLAYJ4jPOXw9DEIg==" saltValue="/8VCmYBkarbM7w97VYXGmw==" spinCount="100000" sheet="1" formatCells="0" formatColumns="0" formatRows="0" insertColumns="0" insertRows="0" insertHyperlinks="0" deleteColumns="0" deleteRows="0" sort="0" autoFilter="0" pivotTables="0"/>
  <mergeCells count="11">
    <mergeCell ref="B44:W44"/>
    <mergeCell ref="B1:V1"/>
    <mergeCell ref="C2:E2"/>
    <mergeCell ref="I2:K2"/>
    <mergeCell ref="M2:O2"/>
    <mergeCell ref="Q2:S2"/>
    <mergeCell ref="F34:W35"/>
    <mergeCell ref="F36:W37"/>
    <mergeCell ref="F38:W39"/>
    <mergeCell ref="F40:W41"/>
    <mergeCell ref="F42:W43"/>
  </mergeCells>
  <printOptions horizontalCentered="1" verticalCentered="1"/>
  <pageMargins left="0.25" right="0.25" top="0.25" bottom="0.25" header="0.3" footer="0.26"/>
  <pageSetup paperSize="9" scale="85" orientation="landscape" horizontalDpi="4294967293" verticalDpi="36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1DA38D"/>
  </sheetPr>
  <dimension ref="A1:P404"/>
  <sheetViews>
    <sheetView view="pageBreakPreview" zoomScaleNormal="90" zoomScaleSheetLayoutView="100" workbookViewId="0">
      <pane ySplit="3" topLeftCell="A7" activePane="bottomLeft" state="frozen"/>
      <selection pane="bottomLeft" activeCell="B4" sqref="B4"/>
    </sheetView>
  </sheetViews>
  <sheetFormatPr defaultColWidth="10.28515625" defaultRowHeight="18.75"/>
  <cols>
    <col min="1" max="1" width="5.140625" style="322" customWidth="1"/>
    <col min="2" max="4" width="14.140625" style="333" customWidth="1"/>
    <col min="5" max="5" width="5.140625" style="334" customWidth="1"/>
    <col min="6" max="6" width="18" style="335" customWidth="1"/>
    <col min="7" max="8" width="10.28515625" style="333" customWidth="1"/>
    <col min="9" max="11" width="10.42578125" style="335" customWidth="1"/>
    <col min="12" max="16" width="10.85546875" style="335" customWidth="1"/>
    <col min="17" max="16384" width="10.28515625" style="321"/>
  </cols>
  <sheetData>
    <row r="1" spans="1:16" ht="21" customHeight="1">
      <c r="A1" s="638" t="s">
        <v>324</v>
      </c>
      <c r="B1" s="638"/>
      <c r="C1" s="638"/>
      <c r="D1" s="638"/>
      <c r="E1" s="638"/>
      <c r="F1" s="638"/>
      <c r="G1" s="638"/>
      <c r="H1" s="638"/>
      <c r="I1" s="638"/>
      <c r="J1" s="638"/>
      <c r="K1" s="638"/>
      <c r="L1" s="638"/>
      <c r="M1" s="638"/>
      <c r="N1" s="638"/>
      <c r="O1" s="638"/>
      <c r="P1" s="638"/>
    </row>
    <row r="2" spans="1:16" s="358" customFormat="1" ht="9" customHeight="1" thickBot="1">
      <c r="A2" s="355"/>
      <c r="B2" s="356"/>
      <c r="C2" s="356"/>
      <c r="D2" s="356"/>
      <c r="E2" s="357"/>
      <c r="F2" s="355"/>
      <c r="G2" s="356"/>
      <c r="H2" s="356"/>
      <c r="I2" s="355"/>
      <c r="J2" s="347"/>
      <c r="K2" s="347"/>
      <c r="L2" s="347"/>
      <c r="M2" s="347"/>
      <c r="N2" s="347"/>
      <c r="O2" s="347"/>
      <c r="P2" s="347"/>
    </row>
    <row r="3" spans="1:16" s="337" customFormat="1" ht="24" customHeight="1" thickBot="1">
      <c r="A3" s="351" t="s">
        <v>281</v>
      </c>
      <c r="B3" s="352" t="s">
        <v>29</v>
      </c>
      <c r="C3" s="353" t="s">
        <v>28</v>
      </c>
      <c r="D3" s="353" t="s">
        <v>27</v>
      </c>
      <c r="E3" s="354" t="s">
        <v>26</v>
      </c>
      <c r="F3" s="563" t="s">
        <v>79</v>
      </c>
      <c r="G3" s="641" t="s">
        <v>314</v>
      </c>
      <c r="H3" s="642"/>
      <c r="I3" s="633" t="s">
        <v>315</v>
      </c>
      <c r="J3" s="634"/>
      <c r="K3" s="633" t="s">
        <v>316</v>
      </c>
      <c r="L3" s="634"/>
      <c r="M3" s="633" t="s">
        <v>317</v>
      </c>
      <c r="N3" s="634"/>
      <c r="O3" s="633" t="s">
        <v>318</v>
      </c>
      <c r="P3" s="634"/>
    </row>
    <row r="4" spans="1:16" s="348" customFormat="1" ht="20.25" customHeight="1">
      <c r="A4" s="338">
        <v>1</v>
      </c>
      <c r="B4" s="339" t="s">
        <v>400</v>
      </c>
      <c r="C4" s="336" t="s">
        <v>525</v>
      </c>
      <c r="D4" s="336" t="s">
        <v>525</v>
      </c>
      <c r="E4" s="561">
        <v>1</v>
      </c>
      <c r="F4" s="566" t="s">
        <v>507</v>
      </c>
      <c r="G4" s="639" t="s">
        <v>38</v>
      </c>
      <c r="H4" s="640"/>
      <c r="I4" s="625" t="s">
        <v>40</v>
      </c>
      <c r="J4" s="626"/>
      <c r="K4" s="625" t="s">
        <v>41</v>
      </c>
      <c r="L4" s="626"/>
      <c r="M4" s="625" t="s">
        <v>39</v>
      </c>
      <c r="N4" s="626"/>
      <c r="O4" s="625" t="s">
        <v>42</v>
      </c>
      <c r="P4" s="626"/>
    </row>
    <row r="5" spans="1:16" s="348" customFormat="1" ht="20.25" customHeight="1">
      <c r="A5" s="341">
        <v>2</v>
      </c>
      <c r="B5" s="339" t="s">
        <v>400</v>
      </c>
      <c r="C5" s="336" t="s">
        <v>525</v>
      </c>
      <c r="D5" s="336" t="s">
        <v>525</v>
      </c>
      <c r="E5" s="562">
        <v>2</v>
      </c>
      <c r="F5" s="564" t="s">
        <v>508</v>
      </c>
      <c r="G5" s="635" t="s">
        <v>38</v>
      </c>
      <c r="H5" s="624"/>
      <c r="I5" s="621" t="s">
        <v>42</v>
      </c>
      <c r="J5" s="622"/>
      <c r="K5" s="621" t="s">
        <v>41</v>
      </c>
      <c r="L5" s="622"/>
      <c r="M5" s="621" t="s">
        <v>40</v>
      </c>
      <c r="N5" s="622"/>
      <c r="O5" s="621" t="s">
        <v>39</v>
      </c>
      <c r="P5" s="622"/>
    </row>
    <row r="6" spans="1:16" s="348" customFormat="1" ht="20.25" customHeight="1">
      <c r="A6" s="341">
        <v>3</v>
      </c>
      <c r="B6" s="339" t="s">
        <v>400</v>
      </c>
      <c r="C6" s="336" t="s">
        <v>525</v>
      </c>
      <c r="D6" s="336" t="s">
        <v>525</v>
      </c>
      <c r="E6" s="561">
        <v>3</v>
      </c>
      <c r="F6" s="564" t="s">
        <v>509</v>
      </c>
      <c r="G6" s="635" t="s">
        <v>38</v>
      </c>
      <c r="H6" s="624"/>
      <c r="I6" s="621" t="s">
        <v>41</v>
      </c>
      <c r="J6" s="622"/>
      <c r="K6" s="621" t="s">
        <v>40</v>
      </c>
      <c r="L6" s="622"/>
      <c r="M6" s="621" t="s">
        <v>42</v>
      </c>
      <c r="N6" s="622"/>
      <c r="O6" s="621" t="s">
        <v>39</v>
      </c>
      <c r="P6" s="622"/>
    </row>
    <row r="7" spans="1:16" s="348" customFormat="1" ht="20.25" customHeight="1">
      <c r="A7" s="341">
        <v>4</v>
      </c>
      <c r="B7" s="339" t="s">
        <v>400</v>
      </c>
      <c r="C7" s="336" t="s">
        <v>525</v>
      </c>
      <c r="D7" s="336" t="s">
        <v>525</v>
      </c>
      <c r="E7" s="562">
        <v>4</v>
      </c>
      <c r="F7" s="564" t="s">
        <v>510</v>
      </c>
      <c r="G7" s="635" t="s">
        <v>42</v>
      </c>
      <c r="H7" s="624"/>
      <c r="I7" s="621" t="s">
        <v>41</v>
      </c>
      <c r="J7" s="622"/>
      <c r="K7" s="621" t="s">
        <v>40</v>
      </c>
      <c r="L7" s="622"/>
      <c r="M7" s="621" t="s">
        <v>38</v>
      </c>
      <c r="N7" s="622"/>
      <c r="O7" s="621" t="s">
        <v>39</v>
      </c>
      <c r="P7" s="622"/>
    </row>
    <row r="8" spans="1:16" s="348" customFormat="1" ht="20.25" customHeight="1">
      <c r="A8" s="341">
        <v>5</v>
      </c>
      <c r="B8" s="339" t="s">
        <v>400</v>
      </c>
      <c r="C8" s="336" t="s">
        <v>525</v>
      </c>
      <c r="D8" s="336" t="s">
        <v>525</v>
      </c>
      <c r="E8" s="561">
        <v>5</v>
      </c>
      <c r="F8" s="564" t="s">
        <v>511</v>
      </c>
      <c r="G8" s="635" t="s">
        <v>38</v>
      </c>
      <c r="H8" s="624"/>
      <c r="I8" s="621" t="s">
        <v>41</v>
      </c>
      <c r="J8" s="622"/>
      <c r="K8" s="621" t="s">
        <v>40</v>
      </c>
      <c r="L8" s="622"/>
      <c r="M8" s="621" t="s">
        <v>42</v>
      </c>
      <c r="N8" s="622"/>
      <c r="O8" s="621" t="s">
        <v>39</v>
      </c>
      <c r="P8" s="622"/>
    </row>
    <row r="9" spans="1:16" s="348" customFormat="1" ht="20.25" customHeight="1">
      <c r="A9" s="341">
        <v>6</v>
      </c>
      <c r="B9" s="339" t="s">
        <v>400</v>
      </c>
      <c r="C9" s="336" t="s">
        <v>525</v>
      </c>
      <c r="D9" s="336" t="s">
        <v>525</v>
      </c>
      <c r="E9" s="562">
        <v>6</v>
      </c>
      <c r="F9" s="564" t="s">
        <v>512</v>
      </c>
      <c r="G9" s="635" t="s">
        <v>39</v>
      </c>
      <c r="H9" s="624"/>
      <c r="I9" s="621" t="s">
        <v>41</v>
      </c>
      <c r="J9" s="622"/>
      <c r="K9" s="621" t="s">
        <v>42</v>
      </c>
      <c r="L9" s="622"/>
      <c r="M9" s="621" t="s">
        <v>38</v>
      </c>
      <c r="N9" s="622"/>
      <c r="O9" s="621" t="s">
        <v>40</v>
      </c>
      <c r="P9" s="622"/>
    </row>
    <row r="10" spans="1:16" s="348" customFormat="1" ht="20.25" customHeight="1">
      <c r="A10" s="341">
        <v>7</v>
      </c>
      <c r="B10" s="339" t="s">
        <v>400</v>
      </c>
      <c r="C10" s="336" t="s">
        <v>525</v>
      </c>
      <c r="D10" s="336" t="s">
        <v>525</v>
      </c>
      <c r="E10" s="561">
        <v>7</v>
      </c>
      <c r="F10" s="564" t="s">
        <v>513</v>
      </c>
      <c r="G10" s="635" t="s">
        <v>38</v>
      </c>
      <c r="H10" s="624"/>
      <c r="I10" s="621" t="s">
        <v>41</v>
      </c>
      <c r="J10" s="622"/>
      <c r="K10" s="621" t="s">
        <v>42</v>
      </c>
      <c r="L10" s="622"/>
      <c r="M10" s="621" t="s">
        <v>40</v>
      </c>
      <c r="N10" s="622"/>
      <c r="O10" s="621" t="s">
        <v>39</v>
      </c>
      <c r="P10" s="622"/>
    </row>
    <row r="11" spans="1:16" s="348" customFormat="1" ht="20.25" customHeight="1">
      <c r="A11" s="341">
        <v>8</v>
      </c>
      <c r="B11" s="339" t="s">
        <v>400</v>
      </c>
      <c r="C11" s="336" t="s">
        <v>525</v>
      </c>
      <c r="D11" s="336" t="s">
        <v>525</v>
      </c>
      <c r="E11" s="562">
        <v>8</v>
      </c>
      <c r="F11" s="564" t="s">
        <v>514</v>
      </c>
      <c r="G11" s="635" t="s">
        <v>38</v>
      </c>
      <c r="H11" s="624"/>
      <c r="I11" s="621" t="s">
        <v>40</v>
      </c>
      <c r="J11" s="622"/>
      <c r="K11" s="621" t="s">
        <v>41</v>
      </c>
      <c r="L11" s="622"/>
      <c r="M11" s="621" t="s">
        <v>42</v>
      </c>
      <c r="N11" s="622"/>
      <c r="O11" s="621" t="s">
        <v>39</v>
      </c>
      <c r="P11" s="622"/>
    </row>
    <row r="12" spans="1:16" s="348" customFormat="1" ht="20.25" customHeight="1">
      <c r="A12" s="341">
        <v>9</v>
      </c>
      <c r="B12" s="339" t="s">
        <v>400</v>
      </c>
      <c r="C12" s="336" t="s">
        <v>525</v>
      </c>
      <c r="D12" s="336" t="s">
        <v>525</v>
      </c>
      <c r="E12" s="561">
        <v>9</v>
      </c>
      <c r="F12" s="566" t="s">
        <v>515</v>
      </c>
      <c r="G12" s="635" t="s">
        <v>39</v>
      </c>
      <c r="H12" s="624"/>
      <c r="I12" s="621" t="s">
        <v>40</v>
      </c>
      <c r="J12" s="622"/>
      <c r="K12" s="621" t="s">
        <v>41</v>
      </c>
      <c r="L12" s="622"/>
      <c r="M12" s="621" t="s">
        <v>38</v>
      </c>
      <c r="N12" s="622"/>
      <c r="O12" s="621" t="s">
        <v>39</v>
      </c>
      <c r="P12" s="622"/>
    </row>
    <row r="13" spans="1:16" s="348" customFormat="1" ht="20.25" customHeight="1">
      <c r="A13" s="341">
        <v>10</v>
      </c>
      <c r="B13" s="339" t="s">
        <v>400</v>
      </c>
      <c r="C13" s="336" t="s">
        <v>525</v>
      </c>
      <c r="D13" s="336" t="s">
        <v>525</v>
      </c>
      <c r="E13" s="562">
        <v>10</v>
      </c>
      <c r="F13" s="564" t="s">
        <v>516</v>
      </c>
      <c r="G13" s="635" t="s">
        <v>38</v>
      </c>
      <c r="H13" s="624"/>
      <c r="I13" s="621" t="s">
        <v>41</v>
      </c>
      <c r="J13" s="622"/>
      <c r="K13" s="621" t="s">
        <v>40</v>
      </c>
      <c r="L13" s="622"/>
      <c r="M13" s="621" t="s">
        <v>39</v>
      </c>
      <c r="N13" s="622"/>
      <c r="O13" s="621" t="s">
        <v>42</v>
      </c>
      <c r="P13" s="622"/>
    </row>
    <row r="14" spans="1:16" s="348" customFormat="1" ht="20.25" customHeight="1">
      <c r="A14" s="341">
        <v>11</v>
      </c>
      <c r="B14" s="339" t="s">
        <v>400</v>
      </c>
      <c r="C14" s="336" t="s">
        <v>525</v>
      </c>
      <c r="D14" s="336" t="s">
        <v>525</v>
      </c>
      <c r="E14" s="561">
        <v>11</v>
      </c>
      <c r="F14" s="565" t="s">
        <v>517</v>
      </c>
      <c r="G14" s="635" t="s">
        <v>39</v>
      </c>
      <c r="H14" s="624"/>
      <c r="I14" s="621" t="s">
        <v>41</v>
      </c>
      <c r="J14" s="622"/>
      <c r="K14" s="621" t="s">
        <v>38</v>
      </c>
      <c r="L14" s="622"/>
      <c r="M14" s="621" t="s">
        <v>40</v>
      </c>
      <c r="N14" s="622"/>
      <c r="O14" s="621" t="s">
        <v>42</v>
      </c>
      <c r="P14" s="622"/>
    </row>
    <row r="15" spans="1:16" s="348" customFormat="1" ht="20.25" customHeight="1">
      <c r="A15" s="341">
        <v>12</v>
      </c>
      <c r="B15" s="339" t="s">
        <v>400</v>
      </c>
      <c r="C15" s="336" t="s">
        <v>525</v>
      </c>
      <c r="D15" s="336" t="s">
        <v>525</v>
      </c>
      <c r="E15" s="562">
        <v>12</v>
      </c>
      <c r="F15" s="564" t="s">
        <v>518</v>
      </c>
      <c r="G15" s="636" t="s">
        <v>41</v>
      </c>
      <c r="H15" s="637"/>
      <c r="I15" s="621" t="s">
        <v>40</v>
      </c>
      <c r="J15" s="622"/>
      <c r="K15" s="621" t="s">
        <v>42</v>
      </c>
      <c r="L15" s="622"/>
      <c r="M15" s="621" t="s">
        <v>39</v>
      </c>
      <c r="N15" s="622"/>
      <c r="O15" s="621" t="s">
        <v>38</v>
      </c>
      <c r="P15" s="622"/>
    </row>
    <row r="16" spans="1:16" s="348" customFormat="1" ht="20.25" customHeight="1">
      <c r="A16" s="341">
        <v>13</v>
      </c>
      <c r="B16" s="339" t="s">
        <v>400</v>
      </c>
      <c r="C16" s="336" t="s">
        <v>525</v>
      </c>
      <c r="D16" s="336" t="s">
        <v>525</v>
      </c>
      <c r="E16" s="561">
        <v>13</v>
      </c>
      <c r="F16" s="564" t="s">
        <v>519</v>
      </c>
      <c r="G16" s="635" t="s">
        <v>38</v>
      </c>
      <c r="H16" s="624"/>
      <c r="I16" s="621" t="s">
        <v>41</v>
      </c>
      <c r="J16" s="622"/>
      <c r="K16" s="621" t="s">
        <v>40</v>
      </c>
      <c r="L16" s="622"/>
      <c r="M16" s="621" t="s">
        <v>42</v>
      </c>
      <c r="N16" s="622"/>
      <c r="O16" s="621" t="s">
        <v>39</v>
      </c>
      <c r="P16" s="622"/>
    </row>
    <row r="17" spans="1:16" s="348" customFormat="1" ht="20.25" customHeight="1">
      <c r="A17" s="341">
        <v>14</v>
      </c>
      <c r="B17" s="339" t="s">
        <v>400</v>
      </c>
      <c r="C17" s="336" t="s">
        <v>525</v>
      </c>
      <c r="D17" s="336" t="s">
        <v>525</v>
      </c>
      <c r="E17" s="562">
        <v>14</v>
      </c>
      <c r="F17" s="564" t="s">
        <v>520</v>
      </c>
      <c r="G17" s="635" t="s">
        <v>40</v>
      </c>
      <c r="H17" s="624"/>
      <c r="I17" s="621" t="s">
        <v>41</v>
      </c>
      <c r="J17" s="622"/>
      <c r="K17" s="621" t="s">
        <v>39</v>
      </c>
      <c r="L17" s="622"/>
      <c r="M17" s="621" t="s">
        <v>39</v>
      </c>
      <c r="N17" s="622"/>
      <c r="O17" s="621" t="s">
        <v>38</v>
      </c>
      <c r="P17" s="622"/>
    </row>
    <row r="18" spans="1:16" s="348" customFormat="1" ht="20.25" customHeight="1">
      <c r="A18" s="342">
        <v>15</v>
      </c>
      <c r="B18" s="339" t="s">
        <v>400</v>
      </c>
      <c r="C18" s="336" t="s">
        <v>525</v>
      </c>
      <c r="D18" s="336" t="s">
        <v>525</v>
      </c>
      <c r="E18" s="561">
        <v>15</v>
      </c>
      <c r="F18" s="564" t="s">
        <v>521</v>
      </c>
      <c r="G18" s="635" t="s">
        <v>38</v>
      </c>
      <c r="H18" s="624"/>
      <c r="I18" s="621" t="s">
        <v>41</v>
      </c>
      <c r="J18" s="622"/>
      <c r="K18" s="621" t="s">
        <v>40</v>
      </c>
      <c r="L18" s="622"/>
      <c r="M18" s="621" t="s">
        <v>42</v>
      </c>
      <c r="N18" s="622"/>
      <c r="O18" s="621" t="s">
        <v>39</v>
      </c>
      <c r="P18" s="622"/>
    </row>
    <row r="19" spans="1:16" s="348" customFormat="1" ht="20.25" customHeight="1">
      <c r="A19" s="341">
        <v>16</v>
      </c>
      <c r="B19" s="339" t="s">
        <v>400</v>
      </c>
      <c r="C19" s="336" t="s">
        <v>525</v>
      </c>
      <c r="D19" s="336" t="s">
        <v>525</v>
      </c>
      <c r="E19" s="562">
        <v>16</v>
      </c>
      <c r="F19" s="564" t="s">
        <v>522</v>
      </c>
      <c r="G19" s="635" t="s">
        <v>41</v>
      </c>
      <c r="H19" s="624"/>
      <c r="I19" s="621" t="s">
        <v>42</v>
      </c>
      <c r="J19" s="622"/>
      <c r="K19" s="621" t="s">
        <v>38</v>
      </c>
      <c r="L19" s="622"/>
      <c r="M19" s="621" t="s">
        <v>39</v>
      </c>
      <c r="N19" s="622"/>
      <c r="O19" s="621" t="s">
        <v>40</v>
      </c>
      <c r="P19" s="622"/>
    </row>
    <row r="20" spans="1:16" s="348" customFormat="1" ht="20.25" customHeight="1">
      <c r="A20" s="341">
        <v>17</v>
      </c>
      <c r="B20" s="339" t="s">
        <v>400</v>
      </c>
      <c r="C20" s="336" t="s">
        <v>525</v>
      </c>
      <c r="D20" s="336" t="s">
        <v>525</v>
      </c>
      <c r="E20" s="561">
        <v>17</v>
      </c>
      <c r="F20" s="564" t="s">
        <v>523</v>
      </c>
      <c r="G20" s="635" t="s">
        <v>38</v>
      </c>
      <c r="H20" s="624"/>
      <c r="I20" s="621" t="s">
        <v>41</v>
      </c>
      <c r="J20" s="622"/>
      <c r="K20" s="621" t="s">
        <v>42</v>
      </c>
      <c r="L20" s="622"/>
      <c r="M20" s="621" t="s">
        <v>39</v>
      </c>
      <c r="N20" s="622"/>
      <c r="O20" s="621" t="s">
        <v>40</v>
      </c>
      <c r="P20" s="622"/>
    </row>
    <row r="21" spans="1:16" s="348" customFormat="1" ht="20.25" customHeight="1">
      <c r="A21" s="343">
        <v>18</v>
      </c>
      <c r="B21" s="339" t="s">
        <v>400</v>
      </c>
      <c r="C21" s="336" t="s">
        <v>525</v>
      </c>
      <c r="D21" s="336" t="s">
        <v>525</v>
      </c>
      <c r="E21" s="562">
        <v>18</v>
      </c>
      <c r="F21" s="564" t="s">
        <v>524</v>
      </c>
      <c r="G21" s="635" t="s">
        <v>40</v>
      </c>
      <c r="H21" s="624"/>
      <c r="I21" s="621" t="s">
        <v>41</v>
      </c>
      <c r="J21" s="622"/>
      <c r="K21" s="621" t="s">
        <v>39</v>
      </c>
      <c r="L21" s="622"/>
      <c r="M21" s="621" t="s">
        <v>42</v>
      </c>
      <c r="N21" s="622"/>
      <c r="O21" s="621" t="s">
        <v>38</v>
      </c>
      <c r="P21" s="622"/>
    </row>
    <row r="22" spans="1:16" s="348" customFormat="1" ht="20.25" customHeight="1">
      <c r="A22" s="341">
        <v>19</v>
      </c>
      <c r="B22" s="339"/>
      <c r="C22" s="336"/>
      <c r="D22" s="336"/>
      <c r="E22" s="324"/>
      <c r="F22" s="340"/>
      <c r="G22" s="623"/>
      <c r="H22" s="624"/>
      <c r="I22" s="621"/>
      <c r="J22" s="622"/>
      <c r="K22" s="621"/>
      <c r="L22" s="622"/>
      <c r="M22" s="621"/>
      <c r="N22" s="622"/>
      <c r="O22" s="621"/>
      <c r="P22" s="622"/>
    </row>
    <row r="23" spans="1:16" s="348" customFormat="1" ht="20.25" customHeight="1">
      <c r="A23" s="343">
        <v>20</v>
      </c>
      <c r="B23" s="323"/>
      <c r="C23" s="325"/>
      <c r="D23" s="325"/>
      <c r="E23" s="325"/>
      <c r="F23" s="326"/>
      <c r="G23" s="623"/>
      <c r="H23" s="624"/>
      <c r="I23" s="621"/>
      <c r="J23" s="622"/>
      <c r="K23" s="621"/>
      <c r="L23" s="622"/>
      <c r="M23" s="621"/>
      <c r="N23" s="622"/>
      <c r="O23" s="621"/>
      <c r="P23" s="622"/>
    </row>
    <row r="24" spans="1:16" s="348" customFormat="1" ht="20.25" customHeight="1">
      <c r="A24" s="341">
        <v>21</v>
      </c>
      <c r="B24" s="323"/>
      <c r="C24" s="327"/>
      <c r="D24" s="327"/>
      <c r="E24" s="327"/>
      <c r="F24" s="328"/>
      <c r="G24" s="623"/>
      <c r="H24" s="624"/>
      <c r="I24" s="621"/>
      <c r="J24" s="622"/>
      <c r="K24" s="621"/>
      <c r="L24" s="622"/>
      <c r="M24" s="621"/>
      <c r="N24" s="622"/>
      <c r="O24" s="621"/>
      <c r="P24" s="622"/>
    </row>
    <row r="25" spans="1:16" s="348" customFormat="1" ht="20.25" customHeight="1">
      <c r="A25" s="343">
        <v>22</v>
      </c>
      <c r="B25" s="323"/>
      <c r="C25" s="325"/>
      <c r="D25" s="325"/>
      <c r="E25" s="325"/>
      <c r="F25" s="326"/>
      <c r="G25" s="623"/>
      <c r="H25" s="624"/>
      <c r="I25" s="621"/>
      <c r="J25" s="622"/>
      <c r="K25" s="621"/>
      <c r="L25" s="622"/>
      <c r="M25" s="621"/>
      <c r="N25" s="622"/>
      <c r="O25" s="621"/>
      <c r="P25" s="622"/>
    </row>
    <row r="26" spans="1:16" s="348" customFormat="1" ht="20.25" customHeight="1">
      <c r="A26" s="341">
        <v>23</v>
      </c>
      <c r="B26" s="323"/>
      <c r="C26" s="325"/>
      <c r="D26" s="325"/>
      <c r="E26" s="325"/>
      <c r="F26" s="326"/>
      <c r="G26" s="623"/>
      <c r="H26" s="624"/>
      <c r="I26" s="621"/>
      <c r="J26" s="622"/>
      <c r="K26" s="621"/>
      <c r="L26" s="622"/>
      <c r="M26" s="621"/>
      <c r="N26" s="622"/>
      <c r="O26" s="621"/>
      <c r="P26" s="622"/>
    </row>
    <row r="27" spans="1:16" s="348" customFormat="1" ht="20.25" customHeight="1">
      <c r="A27" s="343">
        <v>24</v>
      </c>
      <c r="B27" s="323"/>
      <c r="C27" s="325"/>
      <c r="D27" s="325"/>
      <c r="E27" s="325"/>
      <c r="F27" s="326"/>
      <c r="G27" s="623"/>
      <c r="H27" s="624"/>
      <c r="I27" s="621"/>
      <c r="J27" s="622"/>
      <c r="K27" s="621"/>
      <c r="L27" s="622"/>
      <c r="M27" s="621"/>
      <c r="N27" s="622"/>
      <c r="O27" s="621"/>
      <c r="P27" s="622"/>
    </row>
    <row r="28" spans="1:16" s="348" customFormat="1" ht="20.25" customHeight="1">
      <c r="A28" s="341">
        <v>25</v>
      </c>
      <c r="B28" s="323"/>
      <c r="C28" s="325"/>
      <c r="D28" s="325"/>
      <c r="E28" s="325"/>
      <c r="F28" s="326"/>
      <c r="G28" s="623"/>
      <c r="H28" s="624"/>
      <c r="I28" s="621"/>
      <c r="J28" s="622"/>
      <c r="K28" s="621"/>
      <c r="L28" s="622"/>
      <c r="M28" s="621"/>
      <c r="N28" s="622"/>
      <c r="O28" s="621"/>
      <c r="P28" s="622"/>
    </row>
    <row r="29" spans="1:16" s="348" customFormat="1" ht="20.25" customHeight="1">
      <c r="A29" s="343">
        <v>26</v>
      </c>
      <c r="B29" s="323"/>
      <c r="C29" s="325"/>
      <c r="D29" s="325"/>
      <c r="E29" s="325"/>
      <c r="F29" s="326"/>
      <c r="G29" s="623"/>
      <c r="H29" s="624"/>
      <c r="I29" s="621"/>
      <c r="J29" s="622"/>
      <c r="K29" s="621"/>
      <c r="L29" s="622"/>
      <c r="M29" s="621"/>
      <c r="N29" s="622"/>
      <c r="O29" s="621"/>
      <c r="P29" s="622"/>
    </row>
    <row r="30" spans="1:16" s="348" customFormat="1" ht="20.25" customHeight="1">
      <c r="A30" s="341">
        <v>27</v>
      </c>
      <c r="B30" s="323"/>
      <c r="C30" s="325"/>
      <c r="D30" s="325"/>
      <c r="E30" s="325"/>
      <c r="F30" s="326"/>
      <c r="G30" s="623"/>
      <c r="H30" s="624"/>
      <c r="I30" s="621"/>
      <c r="J30" s="622"/>
      <c r="K30" s="621"/>
      <c r="L30" s="622"/>
      <c r="M30" s="621"/>
      <c r="N30" s="622"/>
      <c r="O30" s="621"/>
      <c r="P30" s="622"/>
    </row>
    <row r="31" spans="1:16" s="348" customFormat="1" ht="20.25" customHeight="1">
      <c r="A31" s="343">
        <v>28</v>
      </c>
      <c r="B31" s="323"/>
      <c r="C31" s="325"/>
      <c r="D31" s="325"/>
      <c r="E31" s="325"/>
      <c r="F31" s="326"/>
      <c r="G31" s="372"/>
      <c r="H31" s="373"/>
      <c r="I31" s="371"/>
      <c r="J31" s="376"/>
      <c r="K31" s="371"/>
      <c r="L31" s="376"/>
      <c r="M31" s="371"/>
      <c r="N31" s="376"/>
      <c r="O31" s="371"/>
      <c r="P31" s="376"/>
    </row>
    <row r="32" spans="1:16" s="348" customFormat="1" ht="20.25" customHeight="1">
      <c r="A32" s="341">
        <v>29</v>
      </c>
      <c r="B32" s="323"/>
      <c r="C32" s="325"/>
      <c r="D32" s="325"/>
      <c r="E32" s="325"/>
      <c r="F32" s="326"/>
      <c r="G32" s="623"/>
      <c r="H32" s="624"/>
      <c r="I32" s="621"/>
      <c r="J32" s="622"/>
      <c r="K32" s="621"/>
      <c r="L32" s="622"/>
      <c r="M32" s="621"/>
      <c r="N32" s="622"/>
      <c r="O32" s="621"/>
      <c r="P32" s="622"/>
    </row>
    <row r="33" spans="1:16" s="348" customFormat="1" ht="20.25" customHeight="1">
      <c r="A33" s="343">
        <v>30</v>
      </c>
      <c r="B33" s="323"/>
      <c r="C33" s="325"/>
      <c r="D33" s="325"/>
      <c r="E33" s="325"/>
      <c r="F33" s="326"/>
      <c r="G33" s="623"/>
      <c r="H33" s="624"/>
      <c r="I33" s="621"/>
      <c r="J33" s="622"/>
      <c r="K33" s="621"/>
      <c r="L33" s="622"/>
      <c r="M33" s="621"/>
      <c r="N33" s="622"/>
      <c r="O33" s="621"/>
      <c r="P33" s="622"/>
    </row>
    <row r="34" spans="1:16" s="348" customFormat="1" ht="6" customHeight="1">
      <c r="A34" s="344"/>
      <c r="B34" s="345"/>
      <c r="C34" s="345"/>
      <c r="D34" s="345"/>
      <c r="E34" s="344"/>
      <c r="F34" s="347"/>
      <c r="G34" s="345"/>
      <c r="H34" s="345"/>
      <c r="I34" s="347"/>
      <c r="J34" s="377"/>
      <c r="K34" s="377"/>
      <c r="L34" s="377"/>
      <c r="M34" s="377"/>
      <c r="N34" s="377"/>
      <c r="O34" s="377"/>
      <c r="P34" s="377"/>
    </row>
    <row r="35" spans="1:16" s="381" customFormat="1" ht="23.25" customHeight="1">
      <c r="A35" s="366"/>
      <c r="B35" s="366"/>
      <c r="C35" s="380"/>
      <c r="D35" s="630" t="s">
        <v>282</v>
      </c>
      <c r="E35" s="631"/>
      <c r="F35" s="632"/>
      <c r="G35" s="456" t="s">
        <v>44</v>
      </c>
      <c r="H35" s="368" t="s">
        <v>102</v>
      </c>
      <c r="I35" s="367" t="s">
        <v>44</v>
      </c>
      <c r="J35" s="368" t="s">
        <v>102</v>
      </c>
      <c r="K35" s="367" t="s">
        <v>44</v>
      </c>
      <c r="L35" s="368" t="s">
        <v>102</v>
      </c>
      <c r="M35" s="367" t="s">
        <v>44</v>
      </c>
      <c r="N35" s="368" t="s">
        <v>102</v>
      </c>
      <c r="O35" s="367" t="s">
        <v>44</v>
      </c>
      <c r="P35" s="368" t="s">
        <v>102</v>
      </c>
    </row>
    <row r="36" spans="1:16" ht="22.5" customHeight="1">
      <c r="A36" s="344"/>
      <c r="B36" s="345"/>
      <c r="C36" s="348"/>
      <c r="D36" s="458" t="s">
        <v>38</v>
      </c>
      <c r="E36" s="459"/>
      <c r="F36" s="460"/>
      <c r="G36" s="455">
        <f>COUNTIF($G$4:$G$33,"การพัฒนาด้านอาชีพ")</f>
        <v>10</v>
      </c>
      <c r="H36" s="374">
        <f>COUNTIF($G$4:$G$33,"การพัฒนาด้านอาชีพ")*100/COUNTA($G$4:$G$33)</f>
        <v>55.555555555555557</v>
      </c>
      <c r="I36" s="369">
        <f>COUNTIF($I$4:$I$33,"การพัฒนาด้านอาชีพ")</f>
        <v>0</v>
      </c>
      <c r="J36" s="378">
        <f>COUNTIF($I$4:$I$33,"การพัฒนาด้านอาชีพ")*100/COUNTA($I$4:$I$33)</f>
        <v>0</v>
      </c>
      <c r="K36" s="369">
        <f>COUNTIF($K$4:$K$33,"การพัฒนาด้านอาชีพ")</f>
        <v>2</v>
      </c>
      <c r="L36" s="378">
        <f>COUNTIF($K$4:$K$33,"การพัฒนาด้านอาชีพ")*100/COUNTA($K$4:$K$33)</f>
        <v>11.111111111111111</v>
      </c>
      <c r="M36" s="369">
        <f>COUNTIF($M$4:$M$33,"การพัฒนาด้านอาชีพ")</f>
        <v>3</v>
      </c>
      <c r="N36" s="378">
        <f>COUNTIF($M$4:$M$33,"การพัฒนาด้านอาชีพ")*100/COUNTA($M$4:$M$33)</f>
        <v>16.666666666666668</v>
      </c>
      <c r="O36" s="369">
        <f>COUNTIF($O$4:$O$33,"การพัฒนาด้านอาชีพ")</f>
        <v>3</v>
      </c>
      <c r="P36" s="378">
        <f>COUNTIF($O$4:$O$33,"การพัฒนาด้านอาชีพ")*100/COUNTA($O$4:$O$33)</f>
        <v>16.666666666666668</v>
      </c>
    </row>
    <row r="37" spans="1:16" ht="22.5" customHeight="1">
      <c r="A37" s="344"/>
      <c r="B37" s="345"/>
      <c r="C37" s="348"/>
      <c r="D37" s="458" t="s">
        <v>39</v>
      </c>
      <c r="E37" s="459"/>
      <c r="F37" s="460"/>
      <c r="G37" s="455">
        <f>COUNTIF($G$4:$G$33,"การจัดการทุนชุมชน")</f>
        <v>3</v>
      </c>
      <c r="H37" s="374">
        <f>COUNTIF($G$4:$G$33,"การจัดการทุนชุมชน")*100/COUNTA($G$4:$G$33)</f>
        <v>16.666666666666668</v>
      </c>
      <c r="I37" s="369">
        <f>COUNTIF($I$4:$I$33,"การจัดการทุนชุมชน")</f>
        <v>0</v>
      </c>
      <c r="J37" s="378">
        <f>COUNTIF($I$4:$I$33,"การจัดการทุนชุมชน")*100/COUNTA($I$4:$I$33)</f>
        <v>0</v>
      </c>
      <c r="K37" s="369">
        <f>COUNTIF($K$4:$K$33,"การจัดการทุนชุมชน")</f>
        <v>2</v>
      </c>
      <c r="L37" s="378">
        <f>COUNTIF($K$4:$K$33,"การจัดการทุนชุมชน")*100/COUNTA($K$4:$K$33)</f>
        <v>11.111111111111111</v>
      </c>
      <c r="M37" s="369">
        <f>COUNTIF($M$4:$M$33,"การจัดการทุนชุมชน")</f>
        <v>6</v>
      </c>
      <c r="N37" s="378">
        <f>COUNTIF($M$4:$M$33,"การจัดการทุนชุมชน")*100/COUNTA($M$4:$M$33)</f>
        <v>33.333333333333336</v>
      </c>
      <c r="O37" s="369">
        <f>COUNTIF($O$4:$O$33,"การจัดการทุนชุมชน")</f>
        <v>9</v>
      </c>
      <c r="P37" s="378">
        <f>COUNTIF($O$4:$O$33,"การจัดการทุนชุมชน")*100/COUNTA($O$4:$O$33)</f>
        <v>50</v>
      </c>
    </row>
    <row r="38" spans="1:16" ht="22.5" customHeight="1">
      <c r="A38" s="344"/>
      <c r="B38" s="345"/>
      <c r="C38" s="348"/>
      <c r="D38" s="458" t="s">
        <v>40</v>
      </c>
      <c r="E38" s="459"/>
      <c r="F38" s="460"/>
      <c r="G38" s="455">
        <f>COUNTIF($G$4:$G$33,"การจัดการความเสี่ยงชุมชน")</f>
        <v>2</v>
      </c>
      <c r="H38" s="374">
        <f>COUNTIF($G$4:$G$33,"การจัดการความเสี่ยงชุมชน")*100/COUNTA($G$4:$G$33)</f>
        <v>11.111111111111111</v>
      </c>
      <c r="I38" s="369">
        <f>COUNTIF($I$4:$I$33,"การจัดการความเสี่ยงชุมชน")</f>
        <v>4</v>
      </c>
      <c r="J38" s="378">
        <f>COUNTIF($I$4:$I$33,"การจัดการความเสี่ยงชุมชน")*100/COUNTA($I$4:$I$33)</f>
        <v>22.222222222222221</v>
      </c>
      <c r="K38" s="369">
        <f>COUNTIF($K$4:$K$33,"การจัดการความเสี่ยงชุมชน")</f>
        <v>6</v>
      </c>
      <c r="L38" s="378">
        <f>COUNTIF($K$4:$K$33,"การจัดการความเสี่ยงชุมชน")*100/COUNTA($K$4:$K$33)</f>
        <v>33.333333333333336</v>
      </c>
      <c r="M38" s="369">
        <f>COUNTIF($M$4:$M$33,"การจัดการความเสี่ยงชุมชน")</f>
        <v>3</v>
      </c>
      <c r="N38" s="378">
        <f>COUNTIF($M$4:$M$33,"การจัดการความเสี่ยงชุมชน")*100/COUNTA($M$4:$M$33)</f>
        <v>16.666666666666668</v>
      </c>
      <c r="O38" s="369">
        <f>COUNTIF($O$4:$O$33,"การจัดการความเสี่ยงชุมชน")</f>
        <v>3</v>
      </c>
      <c r="P38" s="378">
        <f>COUNTIF($O$4:$O$33,"การจัดการความเสี่ยงชุมชน")*100/COUNTA($O$4:$O$33)</f>
        <v>16.666666666666668</v>
      </c>
    </row>
    <row r="39" spans="1:16" ht="22.5" customHeight="1">
      <c r="A39" s="344"/>
      <c r="B39" s="345"/>
      <c r="C39" s="348"/>
      <c r="D39" s="458" t="s">
        <v>339</v>
      </c>
      <c r="E39" s="459"/>
      <c r="F39" s="460"/>
      <c r="G39" s="455">
        <f>COUNTIF($G$4:$G$33,"การแก้ปัญหาความยากจน")</f>
        <v>2</v>
      </c>
      <c r="H39" s="374">
        <f>COUNTIF($G$4:$G$33,"การแก้ปัญหาความยากจน")*100/COUNTA($G$4:$G$33)</f>
        <v>11.111111111111111</v>
      </c>
      <c r="I39" s="369">
        <f>COUNTIF($I$4:$I$33,"การแก้ปัญหาความยากจน")</f>
        <v>12</v>
      </c>
      <c r="J39" s="378">
        <f>COUNTIF($I$4:$I$33,"การแก้ปัญหาความยากจน")*100/COUNTA($I$4:$I$33)</f>
        <v>66.666666666666671</v>
      </c>
      <c r="K39" s="369">
        <f>COUNTIF($K$4:$K$33,"การแก้ปัญหาความยากจน")</f>
        <v>4</v>
      </c>
      <c r="L39" s="378">
        <f>COUNTIF($K$4:$K$33,"การแก้ปัญหาความยากจน")*100/COUNTA($K$4:$K$33)</f>
        <v>22.222222222222221</v>
      </c>
      <c r="M39" s="369">
        <f>COUNTIF($M$4:$M$33,"การแก้ปัญหาความยากจน")</f>
        <v>0</v>
      </c>
      <c r="N39" s="378">
        <f>COUNTIF($M$4:$M$33,"การแก้ปัญหาความยากจน")*100/COUNTA($M$4:$M$33)</f>
        <v>0</v>
      </c>
      <c r="O39" s="369">
        <f>COUNTIF($O$4:$O$33,"การแก้ปัญหาความยากจน")</f>
        <v>0</v>
      </c>
      <c r="P39" s="378">
        <f>COUNTIF($O$4:$O$33,"การแก้ปัญหาความยากจน")*100/COUNTA($O$4:$O$33)</f>
        <v>0</v>
      </c>
    </row>
    <row r="40" spans="1:16" ht="22.5" customHeight="1">
      <c r="A40" s="344"/>
      <c r="B40" s="345"/>
      <c r="C40" s="348"/>
      <c r="D40" s="458" t="s">
        <v>42</v>
      </c>
      <c r="E40" s="459"/>
      <c r="F40" s="460"/>
      <c r="G40" s="455">
        <f>COUNTIF(G$4:$G$33,"การบริหารจัดการชุมชน")</f>
        <v>1</v>
      </c>
      <c r="H40" s="374">
        <f>COUNTIF($G$4:$G$33,"การบริหารจัดการชุมชน")*100/COUNTA($G$4:$G$33)</f>
        <v>5.5555555555555554</v>
      </c>
      <c r="I40" s="369">
        <f>COUNTIF($I$4:I$33,"การบริหารจัดการชุมชน")</f>
        <v>2</v>
      </c>
      <c r="J40" s="378">
        <f>COUNTIF($I$4:$I$33,"การบริหารจัดการชุมชน")*100/COUNTA($I$4:$I$33)</f>
        <v>11.111111111111111</v>
      </c>
      <c r="K40" s="369">
        <f>COUNTIF($K$4:K$33,"การบริหารจัดการชุมชน")</f>
        <v>4</v>
      </c>
      <c r="L40" s="378">
        <f>COUNTIF($K$4:$K$33,"การบริหารจัดการชุมชน")*100/COUNTA($K$4:$K$33)</f>
        <v>22.222222222222221</v>
      </c>
      <c r="M40" s="369">
        <f>COUNTIF($M$4:$M$33,"การบริหารจัดการชุมชน")</f>
        <v>6</v>
      </c>
      <c r="N40" s="378">
        <f>COUNTIF($M$4:$M$33,"การบริหารจัดการชุมชน")*100/COUNTA($M$4:$M$33)</f>
        <v>33.333333333333336</v>
      </c>
      <c r="O40" s="369">
        <f>COUNTIF($O$4:$O$33,"การบริหารจัดการชุมชน")</f>
        <v>3</v>
      </c>
      <c r="P40" s="378">
        <f>COUNTIF($O$4:$O$33,"การบริหารจัดการชุมชน")*100/COUNTA($O$4:$O$33)</f>
        <v>16.666666666666668</v>
      </c>
    </row>
    <row r="41" spans="1:16" ht="22.5" customHeight="1">
      <c r="A41" s="344"/>
      <c r="B41" s="345"/>
      <c r="C41" s="348"/>
      <c r="D41" s="627" t="s">
        <v>283</v>
      </c>
      <c r="E41" s="628"/>
      <c r="F41" s="629"/>
      <c r="G41" s="457">
        <f>SUM(G36:G40)</f>
        <v>18</v>
      </c>
      <c r="H41" s="375">
        <f>SUM(H36:H40)</f>
        <v>100.00000000000001</v>
      </c>
      <c r="I41" s="370">
        <f>SUM(I36:I40)</f>
        <v>18</v>
      </c>
      <c r="J41" s="379">
        <f>SUM(J36:J40)</f>
        <v>100</v>
      </c>
      <c r="K41" s="370">
        <f t="shared" ref="K41:P41" si="0">SUM(K36:K40)</f>
        <v>18</v>
      </c>
      <c r="L41" s="379">
        <f t="shared" si="0"/>
        <v>100</v>
      </c>
      <c r="M41" s="370">
        <f t="shared" si="0"/>
        <v>18</v>
      </c>
      <c r="N41" s="379">
        <f t="shared" si="0"/>
        <v>100</v>
      </c>
      <c r="O41" s="370">
        <f t="shared" si="0"/>
        <v>18</v>
      </c>
      <c r="P41" s="379">
        <f t="shared" si="0"/>
        <v>100.00000000000001</v>
      </c>
    </row>
    <row r="42" spans="1:16" s="348" customFormat="1" ht="21.75">
      <c r="A42" s="344"/>
      <c r="B42" s="345"/>
      <c r="C42" s="345"/>
      <c r="D42" s="346"/>
      <c r="E42" s="344"/>
      <c r="F42" s="347"/>
      <c r="G42" s="350"/>
      <c r="H42" s="345"/>
      <c r="I42" s="347"/>
      <c r="J42" s="377"/>
      <c r="K42" s="377"/>
      <c r="L42" s="377"/>
      <c r="M42" s="377"/>
      <c r="N42" s="377"/>
      <c r="O42" s="377"/>
      <c r="P42" s="377"/>
    </row>
    <row r="43" spans="1:16" s="348" customFormat="1" ht="21.75">
      <c r="A43" s="344"/>
      <c r="B43" s="345"/>
      <c r="C43" s="345"/>
      <c r="D43" s="346"/>
      <c r="E43" s="344"/>
      <c r="F43" s="347"/>
      <c r="G43" s="345"/>
      <c r="H43" s="345"/>
      <c r="I43" s="347"/>
      <c r="J43" s="377"/>
      <c r="K43" s="377"/>
      <c r="L43" s="377"/>
      <c r="M43" s="377"/>
      <c r="N43" s="377"/>
      <c r="O43" s="377"/>
      <c r="P43" s="377"/>
    </row>
    <row r="44" spans="1:16" s="348" customFormat="1" ht="21.75">
      <c r="A44" s="344"/>
      <c r="B44" s="345"/>
      <c r="C44" s="345"/>
      <c r="D44" s="346"/>
      <c r="E44" s="344"/>
      <c r="F44" s="347"/>
      <c r="G44" s="345"/>
      <c r="H44" s="345"/>
      <c r="I44" s="347"/>
      <c r="J44" s="377"/>
      <c r="K44" s="377"/>
      <c r="L44" s="377"/>
      <c r="M44" s="377"/>
      <c r="N44" s="377"/>
      <c r="O44" s="377"/>
      <c r="P44" s="377"/>
    </row>
    <row r="45" spans="1:16" s="348" customFormat="1" ht="21.75">
      <c r="A45" s="344"/>
      <c r="B45" s="345"/>
      <c r="C45" s="345"/>
      <c r="D45" s="346"/>
      <c r="E45" s="344"/>
      <c r="F45" s="347"/>
      <c r="G45" s="345"/>
      <c r="H45" s="345"/>
      <c r="I45" s="347"/>
      <c r="J45" s="377"/>
      <c r="K45" s="377"/>
      <c r="L45" s="377"/>
      <c r="M45" s="377"/>
      <c r="N45" s="377"/>
      <c r="O45" s="377"/>
      <c r="P45" s="377"/>
    </row>
    <row r="46" spans="1:16" s="348" customFormat="1" ht="21.75">
      <c r="A46" s="344"/>
      <c r="B46" s="345"/>
      <c r="C46" s="345"/>
      <c r="D46" s="346"/>
      <c r="E46" s="344"/>
      <c r="F46" s="347"/>
      <c r="G46" s="345"/>
      <c r="H46" s="345"/>
      <c r="I46" s="347"/>
      <c r="J46" s="377"/>
      <c r="K46" s="377"/>
      <c r="L46" s="377"/>
      <c r="M46" s="377"/>
      <c r="N46" s="377"/>
      <c r="O46" s="377"/>
      <c r="P46" s="377"/>
    </row>
    <row r="47" spans="1:16" s="348" customFormat="1">
      <c r="A47" s="344"/>
      <c r="B47" s="345"/>
      <c r="C47" s="345"/>
      <c r="D47" s="345"/>
      <c r="E47" s="344"/>
      <c r="F47" s="347"/>
      <c r="G47" s="345"/>
      <c r="H47" s="345"/>
      <c r="I47" s="347"/>
      <c r="J47" s="377"/>
      <c r="K47" s="377"/>
      <c r="L47" s="377"/>
      <c r="M47" s="377"/>
      <c r="N47" s="377"/>
      <c r="O47" s="377"/>
      <c r="P47" s="377"/>
    </row>
    <row r="48" spans="1:16">
      <c r="A48" s="329"/>
      <c r="B48" s="330"/>
      <c r="C48" s="330"/>
      <c r="D48" s="330"/>
      <c r="E48" s="331"/>
      <c r="F48" s="332"/>
      <c r="G48" s="330"/>
      <c r="H48" s="330"/>
      <c r="I48" s="332"/>
    </row>
    <row r="49" spans="1:9">
      <c r="A49" s="329"/>
      <c r="B49" s="330"/>
      <c r="C49" s="330"/>
      <c r="D49" s="330"/>
      <c r="E49" s="331"/>
      <c r="F49" s="332"/>
      <c r="G49" s="330"/>
      <c r="H49" s="330"/>
      <c r="I49" s="332"/>
    </row>
    <row r="50" spans="1:9">
      <c r="A50" s="329"/>
      <c r="B50" s="330"/>
      <c r="C50" s="330"/>
      <c r="D50" s="330"/>
      <c r="E50" s="331"/>
      <c r="F50" s="332"/>
      <c r="G50" s="330"/>
      <c r="H50" s="330"/>
      <c r="I50" s="332"/>
    </row>
    <row r="51" spans="1:9">
      <c r="A51" s="329"/>
      <c r="B51" s="330"/>
      <c r="C51" s="330"/>
      <c r="D51" s="330"/>
      <c r="E51" s="331"/>
      <c r="F51" s="332"/>
      <c r="G51" s="330"/>
      <c r="H51" s="330"/>
      <c r="I51" s="332"/>
    </row>
    <row r="52" spans="1:9">
      <c r="A52" s="329"/>
      <c r="B52" s="330"/>
      <c r="C52" s="330"/>
      <c r="D52" s="330"/>
      <c r="E52" s="331"/>
      <c r="F52" s="332"/>
      <c r="G52" s="330"/>
      <c r="H52" s="330"/>
      <c r="I52" s="332"/>
    </row>
    <row r="53" spans="1:9">
      <c r="A53" s="329"/>
      <c r="B53" s="330"/>
      <c r="C53" s="330"/>
      <c r="D53" s="330"/>
      <c r="E53" s="331"/>
      <c r="F53" s="332"/>
      <c r="G53" s="330"/>
      <c r="H53" s="330"/>
      <c r="I53" s="332"/>
    </row>
    <row r="54" spans="1:9">
      <c r="A54" s="329"/>
      <c r="B54" s="330"/>
      <c r="C54" s="330"/>
      <c r="D54" s="330"/>
      <c r="E54" s="331"/>
      <c r="F54" s="332"/>
      <c r="G54" s="330"/>
      <c r="H54" s="330"/>
      <c r="I54" s="332"/>
    </row>
    <row r="55" spans="1:9">
      <c r="A55" s="329"/>
      <c r="B55" s="330"/>
      <c r="C55" s="330"/>
      <c r="D55" s="330"/>
      <c r="E55" s="331"/>
      <c r="F55" s="332"/>
      <c r="G55" s="330"/>
      <c r="H55" s="330"/>
      <c r="I55" s="332"/>
    </row>
    <row r="56" spans="1:9">
      <c r="A56" s="329"/>
      <c r="B56" s="330"/>
      <c r="C56" s="330"/>
      <c r="D56" s="330"/>
      <c r="E56" s="331"/>
      <c r="F56" s="332"/>
      <c r="G56" s="330"/>
      <c r="H56" s="330"/>
      <c r="I56" s="332"/>
    </row>
    <row r="57" spans="1:9">
      <c r="A57" s="329"/>
      <c r="B57" s="330"/>
      <c r="C57" s="330"/>
      <c r="D57" s="330"/>
      <c r="E57" s="331"/>
      <c r="F57" s="332"/>
      <c r="G57" s="330"/>
      <c r="H57" s="330"/>
      <c r="I57" s="332"/>
    </row>
    <row r="58" spans="1:9">
      <c r="A58" s="329"/>
      <c r="B58" s="330"/>
      <c r="C58" s="330"/>
      <c r="D58" s="330"/>
      <c r="E58" s="331"/>
      <c r="F58" s="332"/>
      <c r="G58" s="330"/>
      <c r="H58" s="330"/>
      <c r="I58" s="332"/>
    </row>
    <row r="59" spans="1:9">
      <c r="A59" s="329"/>
      <c r="B59" s="330"/>
      <c r="C59" s="330"/>
      <c r="D59" s="330"/>
      <c r="E59" s="331"/>
      <c r="F59" s="332"/>
      <c r="G59" s="330"/>
      <c r="H59" s="330"/>
      <c r="I59" s="332"/>
    </row>
    <row r="60" spans="1:9">
      <c r="A60" s="329"/>
      <c r="B60" s="330"/>
      <c r="C60" s="330"/>
      <c r="D60" s="330"/>
      <c r="E60" s="331"/>
      <c r="F60" s="332"/>
      <c r="G60" s="330"/>
      <c r="H60" s="330"/>
      <c r="I60" s="332"/>
    </row>
    <row r="61" spans="1:9">
      <c r="A61" s="329"/>
      <c r="B61" s="330"/>
      <c r="C61" s="330"/>
      <c r="D61" s="330"/>
      <c r="E61" s="331"/>
      <c r="F61" s="332"/>
      <c r="G61" s="330"/>
      <c r="H61" s="330"/>
      <c r="I61" s="332"/>
    </row>
    <row r="62" spans="1:9">
      <c r="A62" s="329"/>
      <c r="B62" s="330"/>
      <c r="C62" s="330"/>
      <c r="D62" s="330"/>
      <c r="E62" s="331"/>
      <c r="F62" s="332"/>
      <c r="G62" s="330"/>
      <c r="H62" s="330"/>
      <c r="I62" s="332"/>
    </row>
    <row r="63" spans="1:9">
      <c r="A63" s="329"/>
      <c r="B63" s="330"/>
      <c r="C63" s="330"/>
      <c r="D63" s="330"/>
      <c r="E63" s="331"/>
      <c r="F63" s="332"/>
      <c r="G63" s="330"/>
      <c r="H63" s="330"/>
      <c r="I63" s="332"/>
    </row>
    <row r="64" spans="1:9">
      <c r="A64" s="329"/>
      <c r="B64" s="330"/>
      <c r="C64" s="330"/>
      <c r="D64" s="330"/>
      <c r="E64" s="331"/>
      <c r="F64" s="332"/>
      <c r="G64" s="330"/>
      <c r="H64" s="330"/>
      <c r="I64" s="332"/>
    </row>
    <row r="65" spans="1:9">
      <c r="A65" s="329"/>
      <c r="B65" s="330"/>
      <c r="C65" s="330"/>
      <c r="D65" s="330"/>
      <c r="E65" s="331"/>
      <c r="F65" s="332"/>
      <c r="G65" s="330"/>
      <c r="H65" s="330"/>
      <c r="I65" s="332"/>
    </row>
    <row r="66" spans="1:9">
      <c r="A66" s="329"/>
      <c r="B66" s="330"/>
      <c r="C66" s="330"/>
      <c r="D66" s="330"/>
      <c r="E66" s="331"/>
      <c r="F66" s="332"/>
      <c r="G66" s="330"/>
      <c r="H66" s="330"/>
      <c r="I66" s="332"/>
    </row>
    <row r="67" spans="1:9">
      <c r="A67" s="329"/>
      <c r="B67" s="330"/>
      <c r="C67" s="330"/>
      <c r="D67" s="330"/>
      <c r="E67" s="331"/>
      <c r="F67" s="332"/>
      <c r="G67" s="330"/>
      <c r="H67" s="330"/>
      <c r="I67" s="332"/>
    </row>
    <row r="68" spans="1:9">
      <c r="A68" s="329"/>
      <c r="B68" s="330"/>
      <c r="C68" s="330"/>
      <c r="D68" s="330"/>
      <c r="E68" s="331"/>
      <c r="F68" s="332"/>
      <c r="G68" s="330"/>
      <c r="H68" s="330"/>
      <c r="I68" s="332"/>
    </row>
    <row r="69" spans="1:9">
      <c r="A69" s="329"/>
      <c r="B69" s="330"/>
      <c r="C69" s="330"/>
      <c r="D69" s="330"/>
      <c r="E69" s="331"/>
      <c r="F69" s="332"/>
      <c r="G69" s="330"/>
      <c r="H69" s="330"/>
      <c r="I69" s="332"/>
    </row>
    <row r="70" spans="1:9">
      <c r="A70" s="329"/>
      <c r="B70" s="330"/>
      <c r="C70" s="330"/>
      <c r="D70" s="330"/>
      <c r="E70" s="331"/>
      <c r="F70" s="332"/>
      <c r="G70" s="330"/>
      <c r="H70" s="330"/>
      <c r="I70" s="332"/>
    </row>
    <row r="71" spans="1:9">
      <c r="A71" s="329"/>
      <c r="B71" s="330"/>
      <c r="C71" s="330"/>
      <c r="D71" s="330"/>
      <c r="E71" s="331"/>
      <c r="F71" s="332"/>
      <c r="G71" s="330"/>
      <c r="H71" s="330"/>
      <c r="I71" s="332"/>
    </row>
    <row r="72" spans="1:9">
      <c r="A72" s="329"/>
      <c r="B72" s="330"/>
      <c r="C72" s="330"/>
      <c r="D72" s="330"/>
      <c r="E72" s="331"/>
      <c r="F72" s="332"/>
      <c r="G72" s="330"/>
      <c r="H72" s="330"/>
      <c r="I72" s="332"/>
    </row>
    <row r="73" spans="1:9">
      <c r="A73" s="329"/>
      <c r="B73" s="330"/>
      <c r="C73" s="330"/>
      <c r="D73" s="330"/>
      <c r="E73" s="331"/>
      <c r="F73" s="332"/>
      <c r="G73" s="330"/>
      <c r="H73" s="330"/>
      <c r="I73" s="332"/>
    </row>
    <row r="74" spans="1:9">
      <c r="A74" s="329"/>
      <c r="B74" s="330"/>
      <c r="C74" s="330"/>
      <c r="D74" s="330"/>
      <c r="E74" s="331"/>
      <c r="F74" s="332"/>
      <c r="G74" s="330"/>
      <c r="H74" s="330"/>
      <c r="I74" s="332"/>
    </row>
    <row r="75" spans="1:9">
      <c r="A75" s="329"/>
      <c r="B75" s="330"/>
      <c r="C75" s="330"/>
      <c r="D75" s="330"/>
      <c r="E75" s="331"/>
      <c r="F75" s="332"/>
      <c r="G75" s="330"/>
      <c r="H75" s="330"/>
      <c r="I75" s="332"/>
    </row>
    <row r="76" spans="1:9">
      <c r="A76" s="329"/>
      <c r="B76" s="330"/>
      <c r="C76" s="330"/>
      <c r="D76" s="330"/>
      <c r="E76" s="331"/>
      <c r="F76" s="332"/>
      <c r="G76" s="330"/>
      <c r="H76" s="330"/>
      <c r="I76" s="332"/>
    </row>
    <row r="77" spans="1:9">
      <c r="A77" s="329"/>
      <c r="B77" s="330"/>
      <c r="C77" s="330"/>
      <c r="D77" s="330"/>
      <c r="E77" s="331"/>
      <c r="F77" s="332"/>
      <c r="G77" s="330"/>
      <c r="H77" s="330"/>
      <c r="I77" s="332"/>
    </row>
    <row r="78" spans="1:9">
      <c r="A78" s="329"/>
      <c r="B78" s="330"/>
      <c r="C78" s="330"/>
      <c r="D78" s="330"/>
      <c r="E78" s="331"/>
      <c r="F78" s="332"/>
      <c r="G78" s="330"/>
      <c r="H78" s="330"/>
      <c r="I78" s="332"/>
    </row>
    <row r="79" spans="1:9">
      <c r="A79" s="329"/>
      <c r="B79" s="330"/>
      <c r="C79" s="330"/>
      <c r="D79" s="330"/>
      <c r="E79" s="331"/>
      <c r="F79" s="332"/>
      <c r="G79" s="330"/>
      <c r="H79" s="330"/>
      <c r="I79" s="332"/>
    </row>
    <row r="80" spans="1:9">
      <c r="A80" s="329"/>
      <c r="B80" s="330"/>
      <c r="C80" s="330"/>
      <c r="D80" s="330"/>
      <c r="E80" s="331"/>
      <c r="F80" s="332"/>
      <c r="G80" s="330"/>
      <c r="H80" s="330"/>
      <c r="I80" s="332"/>
    </row>
    <row r="81" spans="1:9">
      <c r="A81" s="329"/>
      <c r="B81" s="330"/>
      <c r="C81" s="330"/>
      <c r="D81" s="330"/>
      <c r="E81" s="331"/>
      <c r="F81" s="332"/>
      <c r="G81" s="330"/>
      <c r="H81" s="330"/>
      <c r="I81" s="332"/>
    </row>
    <row r="82" spans="1:9">
      <c r="A82" s="329"/>
      <c r="B82" s="330"/>
      <c r="C82" s="330"/>
      <c r="D82" s="330"/>
      <c r="E82" s="331"/>
      <c r="F82" s="332"/>
      <c r="G82" s="330"/>
      <c r="H82" s="330"/>
      <c r="I82" s="332"/>
    </row>
    <row r="83" spans="1:9">
      <c r="A83" s="329"/>
      <c r="B83" s="330"/>
      <c r="C83" s="330"/>
      <c r="D83" s="330"/>
      <c r="E83" s="331"/>
      <c r="F83" s="332"/>
      <c r="G83" s="330"/>
      <c r="H83" s="330"/>
      <c r="I83" s="332"/>
    </row>
    <row r="84" spans="1:9">
      <c r="A84" s="329"/>
      <c r="B84" s="330"/>
      <c r="C84" s="330"/>
      <c r="D84" s="330"/>
      <c r="E84" s="331"/>
      <c r="F84" s="332"/>
      <c r="G84" s="330"/>
      <c r="H84" s="330"/>
      <c r="I84" s="332"/>
    </row>
    <row r="85" spans="1:9">
      <c r="A85" s="329"/>
      <c r="B85" s="330"/>
      <c r="C85" s="330"/>
      <c r="D85" s="330"/>
      <c r="E85" s="331"/>
      <c r="F85" s="332"/>
      <c r="G85" s="330"/>
      <c r="H85" s="330"/>
      <c r="I85" s="332"/>
    </row>
    <row r="86" spans="1:9">
      <c r="A86" s="329"/>
      <c r="B86" s="330"/>
      <c r="C86" s="330"/>
      <c r="D86" s="330"/>
      <c r="E86" s="331"/>
      <c r="F86" s="332"/>
      <c r="G86" s="330"/>
      <c r="H86" s="330"/>
      <c r="I86" s="332"/>
    </row>
    <row r="87" spans="1:9">
      <c r="A87" s="329"/>
      <c r="B87" s="330"/>
      <c r="C87" s="330"/>
      <c r="D87" s="330"/>
      <c r="E87" s="331"/>
      <c r="F87" s="332"/>
      <c r="G87" s="330"/>
      <c r="H87" s="330"/>
      <c r="I87" s="332"/>
    </row>
    <row r="88" spans="1:9">
      <c r="A88" s="329"/>
      <c r="B88" s="330"/>
      <c r="C88" s="330"/>
      <c r="D88" s="330"/>
      <c r="E88" s="331"/>
      <c r="F88" s="332"/>
      <c r="G88" s="330"/>
      <c r="H88" s="330"/>
      <c r="I88" s="332"/>
    </row>
    <row r="89" spans="1:9">
      <c r="A89" s="329"/>
      <c r="B89" s="330"/>
      <c r="C89" s="330"/>
      <c r="D89" s="330"/>
      <c r="E89" s="331"/>
      <c r="F89" s="332"/>
      <c r="G89" s="330"/>
      <c r="H89" s="330"/>
      <c r="I89" s="332"/>
    </row>
    <row r="90" spans="1:9">
      <c r="A90" s="329"/>
      <c r="B90" s="330"/>
      <c r="C90" s="330"/>
      <c r="D90" s="330"/>
      <c r="E90" s="331"/>
      <c r="F90" s="332"/>
      <c r="G90" s="330"/>
      <c r="H90" s="330"/>
      <c r="I90" s="332"/>
    </row>
    <row r="91" spans="1:9">
      <c r="A91" s="329"/>
      <c r="B91" s="330"/>
      <c r="C91" s="330"/>
      <c r="D91" s="330"/>
      <c r="E91" s="331"/>
      <c r="F91" s="332"/>
      <c r="G91" s="330"/>
      <c r="H91" s="330"/>
      <c r="I91" s="332"/>
    </row>
    <row r="92" spans="1:9">
      <c r="A92" s="329"/>
      <c r="B92" s="330"/>
      <c r="C92" s="330"/>
      <c r="D92" s="330"/>
      <c r="E92" s="331"/>
      <c r="F92" s="332"/>
      <c r="G92" s="330"/>
      <c r="H92" s="330"/>
      <c r="I92" s="332"/>
    </row>
    <row r="93" spans="1:9">
      <c r="A93" s="329"/>
      <c r="B93" s="330"/>
      <c r="C93" s="330"/>
      <c r="D93" s="330"/>
      <c r="E93" s="331"/>
      <c r="F93" s="332"/>
      <c r="G93" s="330"/>
      <c r="H93" s="330"/>
      <c r="I93" s="332"/>
    </row>
    <row r="94" spans="1:9">
      <c r="A94" s="329"/>
      <c r="B94" s="330"/>
      <c r="C94" s="330"/>
      <c r="D94" s="330"/>
      <c r="E94" s="331"/>
      <c r="F94" s="332"/>
      <c r="G94" s="330"/>
      <c r="H94" s="330"/>
      <c r="I94" s="332"/>
    </row>
    <row r="95" spans="1:9">
      <c r="A95" s="329"/>
      <c r="B95" s="330"/>
      <c r="C95" s="330"/>
      <c r="D95" s="330"/>
      <c r="E95" s="331"/>
      <c r="F95" s="332"/>
      <c r="G95" s="330"/>
      <c r="H95" s="330"/>
      <c r="I95" s="332"/>
    </row>
    <row r="96" spans="1:9">
      <c r="A96" s="329"/>
      <c r="B96" s="330"/>
      <c r="C96" s="330"/>
      <c r="D96" s="330"/>
      <c r="E96" s="331"/>
      <c r="F96" s="332"/>
      <c r="G96" s="330"/>
      <c r="H96" s="330"/>
      <c r="I96" s="332"/>
    </row>
    <row r="97" spans="1:9">
      <c r="A97" s="329"/>
      <c r="B97" s="330"/>
      <c r="C97" s="330"/>
      <c r="D97" s="330"/>
      <c r="E97" s="331"/>
      <c r="F97" s="332"/>
      <c r="G97" s="330"/>
      <c r="H97" s="330"/>
      <c r="I97" s="332"/>
    </row>
    <row r="98" spans="1:9">
      <c r="A98" s="329"/>
      <c r="B98" s="330"/>
      <c r="C98" s="330"/>
      <c r="D98" s="330"/>
      <c r="E98" s="331"/>
      <c r="F98" s="332"/>
      <c r="G98" s="330"/>
      <c r="H98" s="330"/>
      <c r="I98" s="332"/>
    </row>
    <row r="99" spans="1:9">
      <c r="A99" s="329"/>
      <c r="B99" s="330"/>
      <c r="C99" s="330"/>
      <c r="D99" s="330"/>
      <c r="E99" s="331"/>
      <c r="F99" s="332"/>
      <c r="G99" s="330"/>
      <c r="H99" s="330"/>
      <c r="I99" s="332"/>
    </row>
    <row r="100" spans="1:9">
      <c r="A100" s="329"/>
      <c r="B100" s="330"/>
      <c r="C100" s="330"/>
      <c r="D100" s="330"/>
      <c r="E100" s="331"/>
      <c r="F100" s="332"/>
      <c r="G100" s="330"/>
      <c r="H100" s="330"/>
      <c r="I100" s="332"/>
    </row>
    <row r="101" spans="1:9">
      <c r="A101" s="329"/>
      <c r="B101" s="330"/>
      <c r="C101" s="330"/>
      <c r="D101" s="330"/>
      <c r="E101" s="331"/>
      <c r="F101" s="332"/>
      <c r="G101" s="330"/>
      <c r="H101" s="330"/>
      <c r="I101" s="332"/>
    </row>
    <row r="102" spans="1:9">
      <c r="A102" s="329"/>
      <c r="B102" s="330"/>
      <c r="C102" s="330"/>
      <c r="D102" s="330"/>
      <c r="E102" s="331"/>
      <c r="F102" s="332"/>
      <c r="G102" s="330"/>
      <c r="H102" s="330"/>
      <c r="I102" s="332"/>
    </row>
    <row r="103" spans="1:9">
      <c r="A103" s="329"/>
      <c r="B103" s="330"/>
      <c r="C103" s="330"/>
      <c r="D103" s="330"/>
      <c r="E103" s="331"/>
      <c r="F103" s="332"/>
      <c r="G103" s="330"/>
      <c r="H103" s="330"/>
      <c r="I103" s="332"/>
    </row>
    <row r="104" spans="1:9">
      <c r="A104" s="329"/>
      <c r="B104" s="330"/>
      <c r="C104" s="330"/>
      <c r="D104" s="330"/>
      <c r="E104" s="331"/>
      <c r="F104" s="332"/>
      <c r="G104" s="330"/>
      <c r="H104" s="330"/>
      <c r="I104" s="332"/>
    </row>
    <row r="105" spans="1:9">
      <c r="A105" s="329"/>
      <c r="B105" s="330"/>
      <c r="C105" s="330"/>
      <c r="D105" s="330"/>
      <c r="E105" s="331"/>
      <c r="F105" s="332"/>
      <c r="G105" s="330"/>
      <c r="H105" s="330"/>
      <c r="I105" s="332"/>
    </row>
    <row r="106" spans="1:9">
      <c r="A106" s="329"/>
      <c r="B106" s="330"/>
      <c r="C106" s="330"/>
      <c r="D106" s="330"/>
      <c r="E106" s="331"/>
      <c r="F106" s="332"/>
      <c r="G106" s="330"/>
      <c r="H106" s="330"/>
      <c r="I106" s="332"/>
    </row>
    <row r="107" spans="1:9">
      <c r="A107" s="329"/>
      <c r="B107" s="330"/>
      <c r="C107" s="330"/>
      <c r="D107" s="330"/>
      <c r="E107" s="331"/>
      <c r="F107" s="332"/>
      <c r="G107" s="330"/>
      <c r="H107" s="330"/>
      <c r="I107" s="332"/>
    </row>
    <row r="108" spans="1:9">
      <c r="A108" s="329"/>
      <c r="B108" s="330"/>
      <c r="C108" s="330"/>
      <c r="D108" s="330"/>
      <c r="E108" s="331"/>
      <c r="F108" s="332"/>
      <c r="G108" s="330"/>
      <c r="H108" s="330"/>
      <c r="I108" s="332"/>
    </row>
    <row r="109" spans="1:9">
      <c r="A109" s="329"/>
      <c r="B109" s="330"/>
      <c r="C109" s="330"/>
      <c r="D109" s="330"/>
      <c r="E109" s="331"/>
      <c r="F109" s="332"/>
      <c r="G109" s="330"/>
      <c r="H109" s="330"/>
      <c r="I109" s="332"/>
    </row>
    <row r="110" spans="1:9">
      <c r="A110" s="329"/>
      <c r="B110" s="330"/>
      <c r="C110" s="330"/>
      <c r="D110" s="330"/>
      <c r="E110" s="331"/>
      <c r="F110" s="332"/>
      <c r="G110" s="330"/>
      <c r="H110" s="330"/>
      <c r="I110" s="332"/>
    </row>
    <row r="111" spans="1:9">
      <c r="A111" s="329"/>
      <c r="B111" s="330"/>
      <c r="C111" s="330"/>
      <c r="D111" s="330"/>
      <c r="E111" s="331"/>
      <c r="F111" s="332"/>
      <c r="G111" s="330"/>
      <c r="H111" s="330"/>
      <c r="I111" s="332"/>
    </row>
    <row r="112" spans="1:9">
      <c r="A112" s="329"/>
      <c r="B112" s="330"/>
      <c r="C112" s="330"/>
      <c r="D112" s="330"/>
      <c r="E112" s="331"/>
      <c r="F112" s="332"/>
      <c r="G112" s="330"/>
      <c r="H112" s="330"/>
      <c r="I112" s="332"/>
    </row>
    <row r="113" spans="1:9">
      <c r="A113" s="329"/>
      <c r="B113" s="330"/>
      <c r="C113" s="330"/>
      <c r="D113" s="330"/>
      <c r="E113" s="331"/>
      <c r="F113" s="332"/>
      <c r="G113" s="330"/>
      <c r="H113" s="330"/>
      <c r="I113" s="332"/>
    </row>
    <row r="114" spans="1:9">
      <c r="A114" s="329"/>
      <c r="B114" s="330"/>
      <c r="C114" s="330"/>
      <c r="D114" s="330"/>
      <c r="E114" s="331"/>
      <c r="F114" s="332"/>
      <c r="G114" s="330"/>
      <c r="H114" s="330"/>
      <c r="I114" s="332"/>
    </row>
    <row r="115" spans="1:9">
      <c r="A115" s="329"/>
      <c r="B115" s="330"/>
      <c r="C115" s="330"/>
      <c r="D115" s="330"/>
      <c r="E115" s="331"/>
      <c r="F115" s="332"/>
      <c r="G115" s="330"/>
      <c r="H115" s="330"/>
      <c r="I115" s="332"/>
    </row>
    <row r="116" spans="1:9">
      <c r="A116" s="329"/>
      <c r="B116" s="330"/>
      <c r="C116" s="330"/>
      <c r="D116" s="330"/>
      <c r="E116" s="331"/>
      <c r="F116" s="332"/>
      <c r="G116" s="330"/>
      <c r="H116" s="330"/>
      <c r="I116" s="332"/>
    </row>
    <row r="117" spans="1:9">
      <c r="A117" s="329"/>
      <c r="B117" s="330"/>
      <c r="C117" s="330"/>
      <c r="D117" s="330"/>
      <c r="E117" s="331"/>
      <c r="F117" s="332"/>
      <c r="G117" s="330"/>
      <c r="H117" s="330"/>
      <c r="I117" s="332"/>
    </row>
    <row r="118" spans="1:9">
      <c r="A118" s="329"/>
      <c r="B118" s="330"/>
      <c r="C118" s="330"/>
      <c r="D118" s="330"/>
      <c r="E118" s="331"/>
      <c r="F118" s="332"/>
      <c r="G118" s="330"/>
      <c r="H118" s="330"/>
      <c r="I118" s="332"/>
    </row>
    <row r="119" spans="1:9">
      <c r="A119" s="329"/>
      <c r="B119" s="330"/>
      <c r="C119" s="330"/>
      <c r="D119" s="330"/>
      <c r="E119" s="331"/>
      <c r="F119" s="332"/>
      <c r="G119" s="330"/>
      <c r="H119" s="330"/>
      <c r="I119" s="332"/>
    </row>
    <row r="120" spans="1:9">
      <c r="A120" s="329"/>
      <c r="B120" s="330"/>
      <c r="C120" s="330"/>
      <c r="D120" s="330"/>
      <c r="E120" s="331"/>
      <c r="F120" s="332"/>
      <c r="G120" s="330"/>
      <c r="H120" s="330"/>
      <c r="I120" s="332"/>
    </row>
    <row r="121" spans="1:9">
      <c r="A121" s="329"/>
      <c r="B121" s="330"/>
      <c r="C121" s="330"/>
      <c r="D121" s="330"/>
      <c r="E121" s="331"/>
      <c r="F121" s="332"/>
      <c r="G121" s="330"/>
      <c r="H121" s="330"/>
      <c r="I121" s="332"/>
    </row>
    <row r="122" spans="1:9">
      <c r="A122" s="329"/>
      <c r="B122" s="330"/>
      <c r="C122" s="330"/>
      <c r="D122" s="330"/>
      <c r="E122" s="331"/>
      <c r="F122" s="332"/>
      <c r="G122" s="330"/>
      <c r="H122" s="330"/>
      <c r="I122" s="332"/>
    </row>
    <row r="123" spans="1:9">
      <c r="A123" s="329"/>
      <c r="B123" s="330"/>
      <c r="C123" s="330"/>
      <c r="D123" s="330"/>
      <c r="E123" s="331"/>
      <c r="F123" s="332"/>
      <c r="G123" s="330"/>
      <c r="H123" s="330"/>
      <c r="I123" s="332"/>
    </row>
    <row r="124" spans="1:9">
      <c r="A124" s="329"/>
      <c r="B124" s="330"/>
      <c r="C124" s="330"/>
      <c r="D124" s="330"/>
      <c r="E124" s="331"/>
      <c r="F124" s="332"/>
      <c r="G124" s="330"/>
      <c r="H124" s="330"/>
      <c r="I124" s="332"/>
    </row>
    <row r="125" spans="1:9">
      <c r="A125" s="329"/>
      <c r="B125" s="330"/>
      <c r="C125" s="330"/>
      <c r="D125" s="330"/>
      <c r="E125" s="331"/>
      <c r="F125" s="332"/>
      <c r="G125" s="330"/>
      <c r="H125" s="330"/>
      <c r="I125" s="332"/>
    </row>
    <row r="126" spans="1:9">
      <c r="A126" s="329"/>
      <c r="B126" s="330"/>
      <c r="C126" s="330"/>
      <c r="D126" s="330"/>
      <c r="E126" s="331"/>
      <c r="F126" s="332"/>
      <c r="G126" s="330"/>
      <c r="H126" s="330"/>
      <c r="I126" s="332"/>
    </row>
    <row r="127" spans="1:9">
      <c r="A127" s="329"/>
      <c r="B127" s="330"/>
      <c r="C127" s="330"/>
      <c r="D127" s="330"/>
      <c r="E127" s="331"/>
      <c r="F127" s="332"/>
      <c r="G127" s="330"/>
      <c r="H127" s="330"/>
      <c r="I127" s="332"/>
    </row>
    <row r="128" spans="1:9">
      <c r="A128" s="329"/>
      <c r="B128" s="330"/>
      <c r="C128" s="330"/>
      <c r="D128" s="330"/>
      <c r="E128" s="331"/>
      <c r="F128" s="332"/>
      <c r="G128" s="330"/>
      <c r="H128" s="330"/>
      <c r="I128" s="332"/>
    </row>
    <row r="129" spans="1:9">
      <c r="A129" s="329"/>
      <c r="B129" s="330"/>
      <c r="C129" s="330"/>
      <c r="D129" s="330"/>
      <c r="E129" s="331"/>
      <c r="F129" s="332"/>
      <c r="G129" s="330"/>
      <c r="H129" s="330"/>
      <c r="I129" s="332"/>
    </row>
    <row r="130" spans="1:9">
      <c r="A130" s="329"/>
      <c r="B130" s="330"/>
      <c r="C130" s="330"/>
      <c r="D130" s="330"/>
      <c r="E130" s="331"/>
      <c r="F130" s="332"/>
      <c r="G130" s="330"/>
      <c r="H130" s="330"/>
      <c r="I130" s="332"/>
    </row>
    <row r="131" spans="1:9">
      <c r="A131" s="329"/>
      <c r="B131" s="330"/>
      <c r="C131" s="330"/>
      <c r="D131" s="330"/>
      <c r="E131" s="331"/>
      <c r="F131" s="332"/>
      <c r="G131" s="330"/>
      <c r="H131" s="330"/>
      <c r="I131" s="332"/>
    </row>
    <row r="132" spans="1:9">
      <c r="A132" s="329"/>
      <c r="B132" s="330"/>
      <c r="C132" s="330"/>
      <c r="D132" s="330"/>
      <c r="E132" s="331"/>
      <c r="F132" s="332"/>
      <c r="G132" s="330"/>
      <c r="H132" s="330"/>
      <c r="I132" s="332"/>
    </row>
    <row r="133" spans="1:9">
      <c r="A133" s="329"/>
      <c r="B133" s="330"/>
      <c r="C133" s="330"/>
      <c r="D133" s="330"/>
      <c r="E133" s="331"/>
      <c r="F133" s="332"/>
      <c r="G133" s="330"/>
      <c r="H133" s="330"/>
      <c r="I133" s="332"/>
    </row>
    <row r="134" spans="1:9">
      <c r="A134" s="329"/>
      <c r="B134" s="330"/>
      <c r="C134" s="330"/>
      <c r="D134" s="330"/>
      <c r="E134" s="331"/>
      <c r="F134" s="332"/>
      <c r="G134" s="330"/>
      <c r="H134" s="330"/>
      <c r="I134" s="332"/>
    </row>
    <row r="135" spans="1:9">
      <c r="A135" s="329"/>
      <c r="B135" s="330"/>
      <c r="C135" s="330"/>
      <c r="D135" s="330"/>
      <c r="E135" s="331"/>
      <c r="F135" s="332"/>
      <c r="G135" s="330"/>
      <c r="H135" s="330"/>
      <c r="I135" s="332"/>
    </row>
    <row r="136" spans="1:9">
      <c r="A136" s="329"/>
      <c r="B136" s="330"/>
      <c r="C136" s="330"/>
      <c r="D136" s="330"/>
      <c r="E136" s="331"/>
      <c r="F136" s="332"/>
      <c r="G136" s="330"/>
      <c r="H136" s="330"/>
      <c r="I136" s="332"/>
    </row>
    <row r="137" spans="1:9">
      <c r="A137" s="329"/>
      <c r="B137" s="330"/>
      <c r="C137" s="330"/>
      <c r="D137" s="330"/>
      <c r="E137" s="331"/>
      <c r="F137" s="332"/>
      <c r="G137" s="330"/>
      <c r="H137" s="330"/>
      <c r="I137" s="332"/>
    </row>
    <row r="138" spans="1:9">
      <c r="A138" s="329"/>
      <c r="B138" s="330"/>
      <c r="C138" s="330"/>
      <c r="D138" s="330"/>
      <c r="E138" s="331"/>
      <c r="F138" s="332"/>
      <c r="G138" s="330"/>
      <c r="H138" s="330"/>
      <c r="I138" s="332"/>
    </row>
    <row r="139" spans="1:9">
      <c r="A139" s="329"/>
      <c r="B139" s="330"/>
      <c r="C139" s="330"/>
      <c r="D139" s="330"/>
      <c r="E139" s="331"/>
      <c r="F139" s="332"/>
      <c r="G139" s="330"/>
      <c r="H139" s="330"/>
      <c r="I139" s="332"/>
    </row>
    <row r="140" spans="1:9">
      <c r="A140" s="329"/>
      <c r="B140" s="330"/>
      <c r="C140" s="330"/>
      <c r="D140" s="330"/>
      <c r="E140" s="331"/>
      <c r="F140" s="332"/>
      <c r="G140" s="330"/>
      <c r="H140" s="330"/>
      <c r="I140" s="332"/>
    </row>
    <row r="141" spans="1:9">
      <c r="A141" s="329"/>
      <c r="B141" s="330"/>
      <c r="C141" s="330"/>
      <c r="D141" s="330"/>
      <c r="E141" s="331"/>
      <c r="F141" s="332"/>
      <c r="G141" s="330"/>
      <c r="H141" s="330"/>
      <c r="I141" s="332"/>
    </row>
    <row r="142" spans="1:9">
      <c r="A142" s="329"/>
      <c r="B142" s="330"/>
      <c r="C142" s="330"/>
      <c r="D142" s="330"/>
      <c r="E142" s="331"/>
      <c r="F142" s="332"/>
      <c r="G142" s="330"/>
      <c r="H142" s="330"/>
      <c r="I142" s="332"/>
    </row>
    <row r="143" spans="1:9">
      <c r="A143" s="329"/>
      <c r="B143" s="330"/>
      <c r="C143" s="330"/>
      <c r="D143" s="330"/>
      <c r="E143" s="331"/>
      <c r="F143" s="332"/>
      <c r="G143" s="330"/>
      <c r="H143" s="330"/>
      <c r="I143" s="332"/>
    </row>
    <row r="144" spans="1:9">
      <c r="A144" s="329"/>
      <c r="B144" s="330"/>
      <c r="C144" s="330"/>
      <c r="D144" s="330"/>
      <c r="E144" s="331"/>
      <c r="F144" s="332"/>
      <c r="G144" s="330"/>
      <c r="H144" s="330"/>
      <c r="I144" s="332"/>
    </row>
    <row r="145" spans="1:9">
      <c r="A145" s="329"/>
      <c r="B145" s="330"/>
      <c r="C145" s="330"/>
      <c r="D145" s="330"/>
      <c r="E145" s="331"/>
      <c r="F145" s="332"/>
      <c r="G145" s="330"/>
      <c r="H145" s="330"/>
      <c r="I145" s="332"/>
    </row>
    <row r="146" spans="1:9">
      <c r="A146" s="329"/>
      <c r="B146" s="330"/>
      <c r="C146" s="330"/>
      <c r="D146" s="330"/>
      <c r="E146" s="331"/>
      <c r="F146" s="332"/>
      <c r="G146" s="330"/>
      <c r="H146" s="330"/>
      <c r="I146" s="332"/>
    </row>
    <row r="147" spans="1:9">
      <c r="A147" s="329"/>
      <c r="B147" s="330"/>
      <c r="C147" s="330"/>
      <c r="D147" s="330"/>
      <c r="E147" s="331"/>
      <c r="F147" s="332"/>
      <c r="G147" s="330"/>
      <c r="H147" s="330"/>
      <c r="I147" s="332"/>
    </row>
    <row r="148" spans="1:9">
      <c r="A148" s="329"/>
      <c r="B148" s="330"/>
      <c r="C148" s="330"/>
      <c r="D148" s="330"/>
      <c r="E148" s="331"/>
      <c r="F148" s="332"/>
      <c r="G148" s="330"/>
      <c r="H148" s="330"/>
      <c r="I148" s="332"/>
    </row>
    <row r="149" spans="1:9">
      <c r="A149" s="329"/>
      <c r="B149" s="330"/>
      <c r="C149" s="330"/>
      <c r="D149" s="330"/>
      <c r="E149" s="331"/>
      <c r="F149" s="332"/>
      <c r="G149" s="330"/>
      <c r="H149" s="330"/>
      <c r="I149" s="332"/>
    </row>
    <row r="150" spans="1:9">
      <c r="A150" s="329"/>
      <c r="B150" s="330"/>
      <c r="C150" s="330"/>
      <c r="D150" s="330"/>
      <c r="E150" s="331"/>
      <c r="F150" s="332"/>
      <c r="G150" s="330"/>
      <c r="H150" s="330"/>
      <c r="I150" s="332"/>
    </row>
    <row r="151" spans="1:9">
      <c r="A151" s="329"/>
      <c r="B151" s="330"/>
      <c r="C151" s="330"/>
      <c r="D151" s="330"/>
      <c r="E151" s="331"/>
      <c r="F151" s="332"/>
      <c r="G151" s="330"/>
      <c r="H151" s="330"/>
      <c r="I151" s="332"/>
    </row>
    <row r="152" spans="1:9">
      <c r="A152" s="329"/>
      <c r="B152" s="330"/>
      <c r="C152" s="330"/>
      <c r="D152" s="330"/>
      <c r="E152" s="331"/>
      <c r="F152" s="332"/>
      <c r="G152" s="330"/>
      <c r="H152" s="330"/>
      <c r="I152" s="332"/>
    </row>
    <row r="153" spans="1:9">
      <c r="A153" s="329"/>
      <c r="B153" s="330"/>
      <c r="C153" s="330"/>
      <c r="D153" s="330"/>
      <c r="E153" s="331"/>
      <c r="F153" s="332"/>
      <c r="G153" s="330"/>
      <c r="H153" s="330"/>
      <c r="I153" s="332"/>
    </row>
    <row r="154" spans="1:9">
      <c r="A154" s="329"/>
      <c r="B154" s="330"/>
      <c r="C154" s="330"/>
      <c r="D154" s="330"/>
      <c r="E154" s="331"/>
      <c r="F154" s="332"/>
      <c r="G154" s="330"/>
      <c r="H154" s="330"/>
      <c r="I154" s="332"/>
    </row>
    <row r="155" spans="1:9">
      <c r="A155" s="329"/>
      <c r="B155" s="330"/>
      <c r="C155" s="330"/>
      <c r="D155" s="330"/>
      <c r="E155" s="331"/>
      <c r="F155" s="332"/>
      <c r="G155" s="330"/>
      <c r="H155" s="330"/>
      <c r="I155" s="332"/>
    </row>
    <row r="156" spans="1:9">
      <c r="A156" s="329"/>
      <c r="B156" s="330"/>
      <c r="C156" s="330"/>
      <c r="D156" s="330"/>
      <c r="E156" s="331"/>
      <c r="F156" s="332"/>
      <c r="G156" s="330"/>
      <c r="H156" s="330"/>
      <c r="I156" s="332"/>
    </row>
    <row r="157" spans="1:9">
      <c r="A157" s="329"/>
      <c r="B157" s="330"/>
      <c r="C157" s="330"/>
      <c r="D157" s="330"/>
      <c r="E157" s="331"/>
      <c r="F157" s="332"/>
      <c r="G157" s="330"/>
      <c r="H157" s="330"/>
      <c r="I157" s="332"/>
    </row>
    <row r="158" spans="1:9">
      <c r="A158" s="329"/>
      <c r="B158" s="330"/>
      <c r="C158" s="330"/>
      <c r="D158" s="330"/>
      <c r="E158" s="331"/>
      <c r="F158" s="332"/>
      <c r="G158" s="330"/>
      <c r="H158" s="330"/>
      <c r="I158" s="332"/>
    </row>
    <row r="159" spans="1:9">
      <c r="A159" s="329"/>
      <c r="B159" s="330"/>
      <c r="C159" s="330"/>
      <c r="D159" s="330"/>
      <c r="E159" s="331"/>
      <c r="F159" s="332"/>
      <c r="G159" s="330"/>
      <c r="H159" s="330"/>
      <c r="I159" s="332"/>
    </row>
    <row r="160" spans="1:9">
      <c r="A160" s="329"/>
      <c r="B160" s="330"/>
      <c r="C160" s="330"/>
      <c r="D160" s="330"/>
      <c r="E160" s="331"/>
      <c r="F160" s="332"/>
      <c r="G160" s="330"/>
      <c r="H160" s="330"/>
      <c r="I160" s="332"/>
    </row>
    <row r="161" spans="1:9">
      <c r="A161" s="329"/>
      <c r="B161" s="330"/>
      <c r="C161" s="330"/>
      <c r="D161" s="330"/>
      <c r="E161" s="331"/>
      <c r="F161" s="332"/>
      <c r="G161" s="330"/>
      <c r="H161" s="330"/>
      <c r="I161" s="332"/>
    </row>
    <row r="162" spans="1:9">
      <c r="A162" s="329"/>
      <c r="B162" s="330"/>
      <c r="C162" s="330"/>
      <c r="D162" s="330"/>
      <c r="E162" s="331"/>
      <c r="F162" s="332"/>
      <c r="G162" s="330"/>
      <c r="H162" s="330"/>
      <c r="I162" s="332"/>
    </row>
    <row r="163" spans="1:9">
      <c r="A163" s="329"/>
      <c r="B163" s="330"/>
      <c r="C163" s="330"/>
      <c r="D163" s="330"/>
      <c r="E163" s="331"/>
      <c r="F163" s="332"/>
      <c r="G163" s="330"/>
      <c r="H163" s="330"/>
      <c r="I163" s="332"/>
    </row>
    <row r="164" spans="1:9">
      <c r="A164" s="329"/>
      <c r="B164" s="330"/>
      <c r="C164" s="330"/>
      <c r="D164" s="330"/>
      <c r="E164" s="331"/>
      <c r="F164" s="332"/>
      <c r="G164" s="330"/>
      <c r="H164" s="330"/>
      <c r="I164" s="332"/>
    </row>
    <row r="165" spans="1:9">
      <c r="A165" s="329"/>
      <c r="B165" s="330"/>
      <c r="C165" s="330"/>
      <c r="D165" s="330"/>
      <c r="E165" s="331"/>
      <c r="F165" s="332"/>
      <c r="G165" s="330"/>
      <c r="H165" s="330"/>
      <c r="I165" s="332"/>
    </row>
    <row r="166" spans="1:9">
      <c r="A166" s="329"/>
      <c r="B166" s="330"/>
      <c r="C166" s="330"/>
      <c r="D166" s="330"/>
      <c r="E166" s="331"/>
      <c r="F166" s="332"/>
      <c r="G166" s="330"/>
      <c r="H166" s="330"/>
      <c r="I166" s="332"/>
    </row>
    <row r="167" spans="1:9">
      <c r="A167" s="329"/>
      <c r="B167" s="330"/>
      <c r="C167" s="330"/>
      <c r="D167" s="330"/>
      <c r="E167" s="331"/>
      <c r="F167" s="332"/>
      <c r="G167" s="330"/>
      <c r="H167" s="330"/>
      <c r="I167" s="332"/>
    </row>
    <row r="168" spans="1:9">
      <c r="A168" s="329"/>
      <c r="B168" s="330"/>
      <c r="C168" s="330"/>
      <c r="D168" s="330"/>
      <c r="E168" s="331"/>
      <c r="F168" s="332"/>
      <c r="G168" s="330"/>
      <c r="H168" s="330"/>
      <c r="I168" s="332"/>
    </row>
    <row r="169" spans="1:9">
      <c r="A169" s="329"/>
      <c r="B169" s="330"/>
      <c r="C169" s="330"/>
      <c r="D169" s="330"/>
      <c r="E169" s="331"/>
      <c r="F169" s="332"/>
      <c r="G169" s="330"/>
      <c r="H169" s="330"/>
      <c r="I169" s="332"/>
    </row>
    <row r="170" spans="1:9">
      <c r="A170" s="329"/>
      <c r="B170" s="330"/>
      <c r="C170" s="330"/>
      <c r="D170" s="330"/>
      <c r="E170" s="331"/>
      <c r="F170" s="332"/>
      <c r="G170" s="330"/>
      <c r="H170" s="330"/>
      <c r="I170" s="332"/>
    </row>
    <row r="171" spans="1:9">
      <c r="A171" s="329"/>
      <c r="B171" s="330"/>
      <c r="C171" s="330"/>
      <c r="D171" s="330"/>
      <c r="E171" s="331"/>
      <c r="F171" s="332"/>
      <c r="G171" s="330"/>
      <c r="H171" s="330"/>
      <c r="I171" s="332"/>
    </row>
    <row r="172" spans="1:9">
      <c r="A172" s="329"/>
      <c r="B172" s="330"/>
      <c r="C172" s="330"/>
      <c r="D172" s="330"/>
      <c r="E172" s="331"/>
      <c r="F172" s="332"/>
      <c r="G172" s="330"/>
      <c r="H172" s="330"/>
      <c r="I172" s="332"/>
    </row>
    <row r="173" spans="1:9">
      <c r="A173" s="329"/>
      <c r="B173" s="330"/>
      <c r="C173" s="330"/>
      <c r="D173" s="330"/>
      <c r="E173" s="331"/>
      <c r="F173" s="332"/>
      <c r="G173" s="330"/>
      <c r="H173" s="330"/>
      <c r="I173" s="332"/>
    </row>
    <row r="174" spans="1:9">
      <c r="A174" s="329"/>
      <c r="B174" s="330"/>
      <c r="C174" s="330"/>
      <c r="D174" s="330"/>
      <c r="E174" s="331"/>
      <c r="F174" s="332"/>
      <c r="G174" s="330"/>
      <c r="H174" s="330"/>
      <c r="I174" s="332"/>
    </row>
    <row r="175" spans="1:9">
      <c r="A175" s="329"/>
      <c r="B175" s="330"/>
      <c r="C175" s="330"/>
      <c r="D175" s="330"/>
      <c r="E175" s="331"/>
      <c r="F175" s="332"/>
      <c r="G175" s="330"/>
      <c r="H175" s="330"/>
      <c r="I175" s="332"/>
    </row>
    <row r="176" spans="1:9">
      <c r="A176" s="329"/>
      <c r="B176" s="330"/>
      <c r="C176" s="330"/>
      <c r="D176" s="330"/>
      <c r="E176" s="331"/>
      <c r="F176" s="332"/>
      <c r="G176" s="330"/>
      <c r="H176" s="330"/>
      <c r="I176" s="332"/>
    </row>
    <row r="177" spans="1:9">
      <c r="A177" s="329"/>
      <c r="B177" s="330"/>
      <c r="C177" s="330"/>
      <c r="D177" s="330"/>
      <c r="E177" s="331"/>
      <c r="F177" s="332"/>
      <c r="G177" s="330"/>
      <c r="H177" s="330"/>
      <c r="I177" s="332"/>
    </row>
    <row r="178" spans="1:9">
      <c r="A178" s="329"/>
      <c r="B178" s="330"/>
      <c r="C178" s="330"/>
      <c r="D178" s="330"/>
      <c r="E178" s="331"/>
      <c r="F178" s="332"/>
      <c r="G178" s="330"/>
      <c r="H178" s="330"/>
      <c r="I178" s="332"/>
    </row>
    <row r="179" spans="1:9">
      <c r="A179" s="329"/>
      <c r="B179" s="330"/>
      <c r="C179" s="330"/>
      <c r="D179" s="330"/>
      <c r="E179" s="331"/>
      <c r="F179" s="332"/>
      <c r="G179" s="330"/>
      <c r="H179" s="330"/>
      <c r="I179" s="332"/>
    </row>
    <row r="180" spans="1:9">
      <c r="A180" s="329"/>
      <c r="B180" s="330"/>
      <c r="C180" s="330"/>
      <c r="D180" s="330"/>
      <c r="E180" s="331"/>
      <c r="F180" s="332"/>
      <c r="G180" s="330"/>
      <c r="H180" s="330"/>
      <c r="I180" s="332"/>
    </row>
    <row r="181" spans="1:9">
      <c r="A181" s="329"/>
      <c r="B181" s="330"/>
      <c r="C181" s="330"/>
      <c r="D181" s="330"/>
      <c r="E181" s="331"/>
      <c r="F181" s="332"/>
      <c r="G181" s="330"/>
      <c r="H181" s="330"/>
      <c r="I181" s="332"/>
    </row>
    <row r="182" spans="1:9">
      <c r="A182" s="329"/>
      <c r="B182" s="330"/>
      <c r="C182" s="330"/>
      <c r="D182" s="330"/>
      <c r="E182" s="331"/>
      <c r="F182" s="332"/>
      <c r="G182" s="330"/>
      <c r="H182" s="330"/>
      <c r="I182" s="332"/>
    </row>
    <row r="183" spans="1:9">
      <c r="A183" s="329"/>
      <c r="B183" s="330"/>
      <c r="C183" s="330"/>
      <c r="D183" s="330"/>
      <c r="E183" s="331"/>
      <c r="F183" s="332"/>
      <c r="G183" s="330"/>
      <c r="H183" s="330"/>
      <c r="I183" s="332"/>
    </row>
    <row r="184" spans="1:9">
      <c r="A184" s="329"/>
      <c r="B184" s="330"/>
      <c r="C184" s="330"/>
      <c r="D184" s="330"/>
      <c r="E184" s="331"/>
      <c r="F184" s="332"/>
      <c r="G184" s="330"/>
      <c r="H184" s="330"/>
      <c r="I184" s="332"/>
    </row>
    <row r="185" spans="1:9">
      <c r="A185" s="329"/>
      <c r="B185" s="330"/>
      <c r="C185" s="330"/>
      <c r="D185" s="330"/>
      <c r="E185" s="331"/>
      <c r="F185" s="332"/>
      <c r="G185" s="330"/>
      <c r="H185" s="330"/>
      <c r="I185" s="332"/>
    </row>
    <row r="186" spans="1:9">
      <c r="A186" s="329"/>
      <c r="B186" s="330"/>
      <c r="C186" s="330"/>
      <c r="D186" s="330"/>
      <c r="E186" s="331"/>
      <c r="F186" s="332"/>
      <c r="G186" s="330"/>
      <c r="H186" s="330"/>
      <c r="I186" s="332"/>
    </row>
    <row r="187" spans="1:9">
      <c r="A187" s="329"/>
      <c r="B187" s="330"/>
      <c r="C187" s="330"/>
      <c r="D187" s="330"/>
      <c r="E187" s="331"/>
      <c r="F187" s="332"/>
      <c r="G187" s="330"/>
      <c r="H187" s="330"/>
      <c r="I187" s="332"/>
    </row>
    <row r="188" spans="1:9">
      <c r="A188" s="329"/>
      <c r="B188" s="330"/>
      <c r="C188" s="330"/>
      <c r="D188" s="330"/>
      <c r="E188" s="331"/>
      <c r="F188" s="332"/>
      <c r="G188" s="330"/>
      <c r="H188" s="330"/>
      <c r="I188" s="332"/>
    </row>
    <row r="189" spans="1:9">
      <c r="A189" s="329"/>
      <c r="B189" s="330"/>
      <c r="C189" s="330"/>
      <c r="D189" s="330"/>
      <c r="E189" s="331"/>
      <c r="F189" s="332"/>
      <c r="G189" s="330"/>
      <c r="H189" s="330"/>
      <c r="I189" s="332"/>
    </row>
    <row r="190" spans="1:9">
      <c r="A190" s="329"/>
      <c r="B190" s="330"/>
      <c r="C190" s="330"/>
      <c r="D190" s="330"/>
      <c r="E190" s="331"/>
      <c r="F190" s="332"/>
      <c r="G190" s="330"/>
      <c r="H190" s="330"/>
      <c r="I190" s="332"/>
    </row>
    <row r="191" spans="1:9">
      <c r="A191" s="329"/>
      <c r="B191" s="330"/>
      <c r="C191" s="330"/>
      <c r="D191" s="330"/>
      <c r="E191" s="331"/>
      <c r="F191" s="332"/>
      <c r="G191" s="330"/>
      <c r="H191" s="330"/>
      <c r="I191" s="332"/>
    </row>
    <row r="192" spans="1:9">
      <c r="A192" s="329"/>
      <c r="B192" s="330"/>
      <c r="C192" s="330"/>
      <c r="D192" s="330"/>
      <c r="E192" s="331"/>
      <c r="F192" s="332"/>
      <c r="G192" s="330"/>
      <c r="H192" s="330"/>
      <c r="I192" s="332"/>
    </row>
    <row r="193" spans="1:9">
      <c r="A193" s="329"/>
      <c r="B193" s="330"/>
      <c r="C193" s="330"/>
      <c r="D193" s="330"/>
      <c r="E193" s="331"/>
      <c r="F193" s="332"/>
      <c r="G193" s="330"/>
      <c r="H193" s="330"/>
      <c r="I193" s="332"/>
    </row>
    <row r="194" spans="1:9">
      <c r="A194" s="329"/>
      <c r="B194" s="330"/>
      <c r="C194" s="330"/>
      <c r="D194" s="330"/>
      <c r="E194" s="331"/>
      <c r="F194" s="332"/>
      <c r="G194" s="330"/>
      <c r="H194" s="330"/>
      <c r="I194" s="332"/>
    </row>
    <row r="195" spans="1:9">
      <c r="A195" s="329"/>
      <c r="B195" s="330"/>
      <c r="C195" s="330"/>
      <c r="D195" s="330"/>
      <c r="E195" s="331"/>
      <c r="F195" s="332"/>
      <c r="G195" s="330"/>
      <c r="H195" s="330"/>
      <c r="I195" s="332"/>
    </row>
    <row r="196" spans="1:9">
      <c r="A196" s="329"/>
      <c r="B196" s="330"/>
      <c r="C196" s="330"/>
      <c r="D196" s="330"/>
      <c r="E196" s="331"/>
      <c r="F196" s="332"/>
      <c r="G196" s="330"/>
      <c r="H196" s="330"/>
      <c r="I196" s="332"/>
    </row>
    <row r="197" spans="1:9">
      <c r="A197" s="329"/>
      <c r="B197" s="330"/>
      <c r="C197" s="330"/>
      <c r="D197" s="330"/>
      <c r="E197" s="331"/>
      <c r="F197" s="332"/>
      <c r="G197" s="330"/>
      <c r="H197" s="330"/>
      <c r="I197" s="332"/>
    </row>
    <row r="198" spans="1:9">
      <c r="A198" s="329"/>
      <c r="B198" s="330"/>
      <c r="C198" s="330"/>
      <c r="D198" s="330"/>
      <c r="E198" s="331"/>
      <c r="F198" s="332"/>
      <c r="G198" s="330"/>
      <c r="H198" s="330"/>
      <c r="I198" s="332"/>
    </row>
    <row r="199" spans="1:9">
      <c r="A199" s="329"/>
      <c r="B199" s="330"/>
      <c r="C199" s="330"/>
      <c r="D199" s="330"/>
      <c r="E199" s="331"/>
      <c r="F199" s="332"/>
      <c r="G199" s="330"/>
      <c r="H199" s="330"/>
      <c r="I199" s="332"/>
    </row>
    <row r="200" spans="1:9">
      <c r="A200" s="329"/>
      <c r="B200" s="330"/>
      <c r="C200" s="330"/>
      <c r="D200" s="330"/>
      <c r="E200" s="331"/>
      <c r="F200" s="332"/>
      <c r="G200" s="330"/>
      <c r="H200" s="330"/>
      <c r="I200" s="332"/>
    </row>
    <row r="201" spans="1:9">
      <c r="A201" s="329"/>
      <c r="B201" s="330"/>
      <c r="C201" s="330"/>
      <c r="D201" s="330"/>
      <c r="E201" s="331"/>
      <c r="F201" s="332"/>
      <c r="G201" s="330"/>
      <c r="H201" s="330"/>
      <c r="I201" s="332"/>
    </row>
    <row r="202" spans="1:9">
      <c r="A202" s="329"/>
      <c r="B202" s="330"/>
      <c r="C202" s="330"/>
      <c r="D202" s="330"/>
      <c r="E202" s="331"/>
      <c r="F202" s="332"/>
      <c r="G202" s="330"/>
      <c r="H202" s="330"/>
      <c r="I202" s="332"/>
    </row>
    <row r="203" spans="1:9">
      <c r="A203" s="329"/>
      <c r="B203" s="330"/>
      <c r="C203" s="330"/>
      <c r="D203" s="330"/>
      <c r="E203" s="331"/>
      <c r="F203" s="332"/>
      <c r="G203" s="330"/>
      <c r="H203" s="330"/>
      <c r="I203" s="332"/>
    </row>
    <row r="204" spans="1:9">
      <c r="A204" s="329"/>
      <c r="B204" s="330"/>
      <c r="C204" s="330"/>
      <c r="D204" s="330"/>
      <c r="E204" s="331"/>
      <c r="F204" s="332"/>
      <c r="G204" s="330"/>
      <c r="H204" s="330"/>
      <c r="I204" s="332"/>
    </row>
    <row r="205" spans="1:9">
      <c r="A205" s="329"/>
      <c r="B205" s="330"/>
      <c r="C205" s="330"/>
      <c r="D205" s="330"/>
      <c r="E205" s="331"/>
      <c r="F205" s="332"/>
      <c r="G205" s="330"/>
      <c r="H205" s="330"/>
      <c r="I205" s="332"/>
    </row>
    <row r="206" spans="1:9">
      <c r="A206" s="329"/>
      <c r="B206" s="330"/>
      <c r="C206" s="330"/>
      <c r="D206" s="330"/>
      <c r="E206" s="331"/>
      <c r="F206" s="332"/>
      <c r="G206" s="330"/>
      <c r="H206" s="330"/>
      <c r="I206" s="332"/>
    </row>
    <row r="207" spans="1:9">
      <c r="A207" s="329"/>
      <c r="B207" s="330"/>
      <c r="C207" s="330"/>
      <c r="D207" s="330"/>
      <c r="E207" s="331"/>
      <c r="F207" s="332"/>
      <c r="G207" s="330"/>
      <c r="H207" s="330"/>
      <c r="I207" s="332"/>
    </row>
    <row r="208" spans="1:9">
      <c r="A208" s="329"/>
      <c r="B208" s="330"/>
      <c r="C208" s="330"/>
      <c r="D208" s="330"/>
      <c r="E208" s="331"/>
      <c r="F208" s="332"/>
      <c r="G208" s="330"/>
      <c r="H208" s="330"/>
      <c r="I208" s="332"/>
    </row>
    <row r="209" spans="1:9">
      <c r="A209" s="329"/>
      <c r="B209" s="330"/>
      <c r="C209" s="330"/>
      <c r="D209" s="330"/>
      <c r="E209" s="331"/>
      <c r="F209" s="332"/>
      <c r="G209" s="330"/>
      <c r="H209" s="330"/>
      <c r="I209" s="332"/>
    </row>
    <row r="210" spans="1:9">
      <c r="A210" s="329"/>
      <c r="B210" s="330"/>
      <c r="C210" s="330"/>
      <c r="D210" s="330"/>
      <c r="E210" s="331"/>
      <c r="F210" s="332"/>
      <c r="G210" s="330"/>
      <c r="H210" s="330"/>
      <c r="I210" s="332"/>
    </row>
    <row r="211" spans="1:9">
      <c r="A211" s="329"/>
      <c r="B211" s="330"/>
      <c r="C211" s="330"/>
      <c r="D211" s="330"/>
      <c r="E211" s="331"/>
      <c r="F211" s="332"/>
      <c r="G211" s="330"/>
      <c r="H211" s="330"/>
      <c r="I211" s="332"/>
    </row>
    <row r="212" spans="1:9">
      <c r="A212" s="329"/>
      <c r="B212" s="330"/>
      <c r="C212" s="330"/>
      <c r="D212" s="330"/>
      <c r="E212" s="331"/>
      <c r="F212" s="332"/>
      <c r="G212" s="330"/>
      <c r="H212" s="330"/>
      <c r="I212" s="332"/>
    </row>
    <row r="213" spans="1:9">
      <c r="A213" s="329"/>
      <c r="B213" s="330"/>
      <c r="C213" s="330"/>
      <c r="D213" s="330"/>
      <c r="E213" s="331"/>
      <c r="F213" s="332"/>
      <c r="G213" s="330"/>
      <c r="H213" s="330"/>
      <c r="I213" s="332"/>
    </row>
    <row r="214" spans="1:9">
      <c r="A214" s="329"/>
      <c r="B214" s="330"/>
      <c r="C214" s="330"/>
      <c r="D214" s="330"/>
      <c r="E214" s="331"/>
      <c r="F214" s="332"/>
      <c r="G214" s="330"/>
      <c r="H214" s="330"/>
      <c r="I214" s="332"/>
    </row>
    <row r="215" spans="1:9">
      <c r="A215" s="329"/>
      <c r="B215" s="330"/>
      <c r="C215" s="330"/>
      <c r="D215" s="330"/>
      <c r="E215" s="331"/>
      <c r="F215" s="332"/>
      <c r="G215" s="330"/>
      <c r="H215" s="330"/>
      <c r="I215" s="332"/>
    </row>
    <row r="216" spans="1:9">
      <c r="A216" s="329"/>
      <c r="B216" s="330"/>
      <c r="C216" s="330"/>
      <c r="D216" s="330"/>
      <c r="E216" s="331"/>
      <c r="F216" s="332"/>
      <c r="G216" s="330"/>
      <c r="H216" s="330"/>
      <c r="I216" s="332"/>
    </row>
    <row r="217" spans="1:9">
      <c r="A217" s="329"/>
      <c r="B217" s="330"/>
      <c r="C217" s="330"/>
      <c r="D217" s="330"/>
      <c r="E217" s="331"/>
      <c r="F217" s="332"/>
      <c r="G217" s="330"/>
      <c r="H217" s="330"/>
      <c r="I217" s="332"/>
    </row>
    <row r="218" spans="1:9">
      <c r="A218" s="329"/>
      <c r="B218" s="330"/>
      <c r="C218" s="330"/>
      <c r="D218" s="330"/>
      <c r="E218" s="331"/>
      <c r="F218" s="332"/>
      <c r="G218" s="330"/>
      <c r="H218" s="330"/>
      <c r="I218" s="332"/>
    </row>
    <row r="219" spans="1:9">
      <c r="A219" s="329"/>
      <c r="B219" s="330"/>
      <c r="C219" s="330"/>
      <c r="D219" s="330"/>
      <c r="E219" s="331"/>
      <c r="F219" s="332"/>
      <c r="G219" s="330"/>
      <c r="H219" s="330"/>
      <c r="I219" s="332"/>
    </row>
    <row r="220" spans="1:9">
      <c r="A220" s="329"/>
      <c r="B220" s="330"/>
      <c r="C220" s="330"/>
      <c r="D220" s="330"/>
      <c r="E220" s="331"/>
      <c r="F220" s="332"/>
      <c r="G220" s="330"/>
      <c r="H220" s="330"/>
      <c r="I220" s="332"/>
    </row>
    <row r="221" spans="1:9">
      <c r="A221" s="329"/>
      <c r="B221" s="330"/>
      <c r="C221" s="330"/>
      <c r="D221" s="330"/>
      <c r="E221" s="331"/>
      <c r="F221" s="332"/>
      <c r="G221" s="330"/>
      <c r="H221" s="330"/>
      <c r="I221" s="332"/>
    </row>
    <row r="222" spans="1:9">
      <c r="A222" s="329"/>
      <c r="B222" s="330"/>
      <c r="C222" s="330"/>
      <c r="D222" s="330"/>
      <c r="E222" s="331"/>
      <c r="F222" s="332"/>
      <c r="G222" s="330"/>
      <c r="H222" s="330"/>
      <c r="I222" s="332"/>
    </row>
    <row r="223" spans="1:9">
      <c r="A223" s="329"/>
      <c r="B223" s="330"/>
      <c r="C223" s="330"/>
      <c r="D223" s="330"/>
      <c r="E223" s="331"/>
      <c r="F223" s="332"/>
      <c r="G223" s="330"/>
      <c r="H223" s="330"/>
      <c r="I223" s="332"/>
    </row>
    <row r="224" spans="1:9">
      <c r="A224" s="329"/>
      <c r="B224" s="330"/>
      <c r="C224" s="330"/>
      <c r="D224" s="330"/>
      <c r="E224" s="331"/>
      <c r="F224" s="332"/>
      <c r="G224" s="330"/>
      <c r="H224" s="330"/>
      <c r="I224" s="332"/>
    </row>
    <row r="225" spans="1:9">
      <c r="A225" s="329"/>
      <c r="B225" s="330"/>
      <c r="C225" s="330"/>
      <c r="D225" s="330"/>
      <c r="E225" s="331"/>
      <c r="F225" s="332"/>
      <c r="G225" s="330"/>
      <c r="H225" s="330"/>
      <c r="I225" s="332"/>
    </row>
    <row r="226" spans="1:9">
      <c r="A226" s="329"/>
      <c r="B226" s="330"/>
      <c r="C226" s="330"/>
      <c r="D226" s="330"/>
      <c r="E226" s="331"/>
      <c r="F226" s="332"/>
      <c r="G226" s="330"/>
      <c r="H226" s="330"/>
      <c r="I226" s="332"/>
    </row>
    <row r="227" spans="1:9">
      <c r="A227" s="329"/>
      <c r="B227" s="330"/>
      <c r="C227" s="330"/>
      <c r="D227" s="330"/>
      <c r="E227" s="331"/>
      <c r="F227" s="332"/>
      <c r="G227" s="330"/>
      <c r="H227" s="330"/>
      <c r="I227" s="332"/>
    </row>
    <row r="228" spans="1:9">
      <c r="A228" s="329"/>
      <c r="B228" s="330"/>
      <c r="C228" s="330"/>
      <c r="D228" s="330"/>
      <c r="E228" s="331"/>
      <c r="F228" s="332"/>
      <c r="G228" s="330"/>
      <c r="H228" s="330"/>
      <c r="I228" s="332"/>
    </row>
    <row r="229" spans="1:9">
      <c r="A229" s="329"/>
      <c r="B229" s="330"/>
      <c r="C229" s="330"/>
      <c r="D229" s="330"/>
      <c r="E229" s="331"/>
      <c r="F229" s="332"/>
      <c r="G229" s="330"/>
      <c r="H229" s="330"/>
      <c r="I229" s="332"/>
    </row>
    <row r="230" spans="1:9">
      <c r="A230" s="329"/>
      <c r="B230" s="330"/>
      <c r="C230" s="330"/>
      <c r="D230" s="330"/>
      <c r="E230" s="331"/>
      <c r="F230" s="332"/>
      <c r="G230" s="330"/>
      <c r="H230" s="330"/>
      <c r="I230" s="332"/>
    </row>
    <row r="231" spans="1:9">
      <c r="A231" s="329"/>
      <c r="B231" s="330"/>
      <c r="C231" s="330"/>
      <c r="D231" s="330"/>
      <c r="E231" s="331"/>
      <c r="F231" s="332"/>
      <c r="G231" s="330"/>
      <c r="H231" s="330"/>
      <c r="I231" s="332"/>
    </row>
    <row r="232" spans="1:9">
      <c r="A232" s="329"/>
      <c r="B232" s="330"/>
      <c r="C232" s="330"/>
      <c r="D232" s="330"/>
      <c r="E232" s="331"/>
      <c r="F232" s="332"/>
      <c r="G232" s="330"/>
      <c r="H232" s="330"/>
      <c r="I232" s="332"/>
    </row>
    <row r="233" spans="1:9">
      <c r="A233" s="329"/>
      <c r="B233" s="330"/>
      <c r="C233" s="330"/>
      <c r="D233" s="330"/>
      <c r="E233" s="331"/>
      <c r="F233" s="332"/>
      <c r="G233" s="330"/>
      <c r="H233" s="330"/>
      <c r="I233" s="332"/>
    </row>
    <row r="234" spans="1:9">
      <c r="A234" s="329"/>
      <c r="B234" s="330"/>
      <c r="C234" s="330"/>
      <c r="D234" s="330"/>
      <c r="E234" s="331"/>
      <c r="F234" s="332"/>
      <c r="G234" s="330"/>
      <c r="H234" s="330"/>
      <c r="I234" s="332"/>
    </row>
    <row r="235" spans="1:9">
      <c r="A235" s="329"/>
      <c r="B235" s="330"/>
      <c r="C235" s="330"/>
      <c r="D235" s="330"/>
      <c r="E235" s="331"/>
      <c r="F235" s="332"/>
      <c r="G235" s="330"/>
      <c r="H235" s="330"/>
      <c r="I235" s="332"/>
    </row>
    <row r="236" spans="1:9">
      <c r="A236" s="329"/>
      <c r="B236" s="330"/>
      <c r="C236" s="330"/>
      <c r="D236" s="330"/>
      <c r="E236" s="331"/>
      <c r="F236" s="332"/>
      <c r="G236" s="330"/>
      <c r="H236" s="330"/>
      <c r="I236" s="332"/>
    </row>
    <row r="237" spans="1:9">
      <c r="A237" s="329"/>
      <c r="B237" s="330"/>
      <c r="C237" s="330"/>
      <c r="D237" s="330"/>
      <c r="E237" s="331"/>
      <c r="F237" s="332"/>
      <c r="G237" s="330"/>
      <c r="H237" s="330"/>
      <c r="I237" s="332"/>
    </row>
    <row r="238" spans="1:9">
      <c r="A238" s="329"/>
      <c r="B238" s="330"/>
      <c r="C238" s="330"/>
      <c r="D238" s="330"/>
      <c r="E238" s="331"/>
      <c r="F238" s="332"/>
      <c r="G238" s="330"/>
      <c r="H238" s="330"/>
      <c r="I238" s="332"/>
    </row>
    <row r="239" spans="1:9">
      <c r="A239" s="329"/>
      <c r="B239" s="330"/>
      <c r="C239" s="330"/>
      <c r="D239" s="330"/>
      <c r="E239" s="331"/>
      <c r="F239" s="332"/>
      <c r="G239" s="330"/>
      <c r="H239" s="330"/>
      <c r="I239" s="332"/>
    </row>
    <row r="240" spans="1:9">
      <c r="A240" s="329"/>
      <c r="B240" s="330"/>
      <c r="C240" s="330"/>
      <c r="D240" s="330"/>
      <c r="E240" s="331"/>
      <c r="F240" s="332"/>
      <c r="G240" s="330"/>
      <c r="H240" s="330"/>
      <c r="I240" s="332"/>
    </row>
    <row r="241" spans="1:9">
      <c r="A241" s="329"/>
      <c r="B241" s="330"/>
      <c r="C241" s="330"/>
      <c r="D241" s="330"/>
      <c r="E241" s="331"/>
      <c r="F241" s="332"/>
      <c r="G241" s="330"/>
      <c r="H241" s="330"/>
      <c r="I241" s="332"/>
    </row>
    <row r="242" spans="1:9">
      <c r="A242" s="329"/>
      <c r="B242" s="330"/>
      <c r="C242" s="330"/>
      <c r="D242" s="330"/>
      <c r="E242" s="331"/>
      <c r="F242" s="332"/>
      <c r="G242" s="330"/>
      <c r="H242" s="330"/>
      <c r="I242" s="332"/>
    </row>
    <row r="243" spans="1:9">
      <c r="A243" s="329"/>
      <c r="B243" s="330"/>
      <c r="C243" s="330"/>
      <c r="D243" s="330"/>
      <c r="E243" s="331"/>
      <c r="F243" s="332"/>
      <c r="G243" s="330"/>
      <c r="H243" s="330"/>
      <c r="I243" s="332"/>
    </row>
    <row r="244" spans="1:9">
      <c r="A244" s="329"/>
      <c r="B244" s="330"/>
      <c r="C244" s="330"/>
      <c r="D244" s="330"/>
      <c r="E244" s="331"/>
      <c r="F244" s="332"/>
      <c r="G244" s="330"/>
      <c r="H244" s="330"/>
      <c r="I244" s="332"/>
    </row>
    <row r="245" spans="1:9">
      <c r="A245" s="329"/>
      <c r="B245" s="330"/>
      <c r="C245" s="330"/>
      <c r="D245" s="330"/>
      <c r="E245" s="331"/>
      <c r="F245" s="332"/>
      <c r="G245" s="330"/>
      <c r="H245" s="330"/>
      <c r="I245" s="332"/>
    </row>
    <row r="246" spans="1:9">
      <c r="A246" s="329"/>
      <c r="B246" s="330"/>
      <c r="C246" s="330"/>
      <c r="D246" s="330"/>
      <c r="E246" s="331"/>
      <c r="F246" s="332"/>
      <c r="G246" s="330"/>
      <c r="H246" s="330"/>
      <c r="I246" s="332"/>
    </row>
    <row r="247" spans="1:9">
      <c r="A247" s="329"/>
      <c r="B247" s="330"/>
      <c r="C247" s="330"/>
      <c r="D247" s="330"/>
      <c r="E247" s="331"/>
      <c r="F247" s="332"/>
      <c r="G247" s="330"/>
      <c r="H247" s="330"/>
      <c r="I247" s="332"/>
    </row>
    <row r="248" spans="1:9">
      <c r="A248" s="329"/>
      <c r="B248" s="330"/>
      <c r="C248" s="330"/>
      <c r="D248" s="330"/>
      <c r="E248" s="331"/>
      <c r="F248" s="332"/>
      <c r="G248" s="330"/>
      <c r="H248" s="330"/>
      <c r="I248" s="332"/>
    </row>
    <row r="249" spans="1:9">
      <c r="A249" s="329"/>
      <c r="B249" s="330"/>
      <c r="C249" s="330"/>
      <c r="D249" s="330"/>
      <c r="E249" s="331"/>
      <c r="F249" s="332"/>
      <c r="G249" s="330"/>
      <c r="H249" s="330"/>
      <c r="I249" s="332"/>
    </row>
    <row r="250" spans="1:9">
      <c r="A250" s="329"/>
      <c r="B250" s="330"/>
      <c r="C250" s="330"/>
      <c r="D250" s="330"/>
      <c r="E250" s="331"/>
      <c r="F250" s="332"/>
      <c r="G250" s="330"/>
      <c r="H250" s="330"/>
      <c r="I250" s="332"/>
    </row>
    <row r="251" spans="1:9">
      <c r="A251" s="329"/>
      <c r="B251" s="330"/>
      <c r="C251" s="330"/>
      <c r="D251" s="330"/>
      <c r="E251" s="331"/>
      <c r="F251" s="332"/>
      <c r="G251" s="330"/>
      <c r="H251" s="330"/>
      <c r="I251" s="332"/>
    </row>
    <row r="252" spans="1:9">
      <c r="A252" s="329"/>
      <c r="B252" s="330"/>
      <c r="C252" s="330"/>
      <c r="D252" s="330"/>
      <c r="E252" s="331"/>
      <c r="F252" s="332"/>
      <c r="G252" s="330"/>
      <c r="H252" s="330"/>
      <c r="I252" s="332"/>
    </row>
    <row r="253" spans="1:9">
      <c r="A253" s="329"/>
      <c r="B253" s="330"/>
      <c r="C253" s="330"/>
      <c r="D253" s="330"/>
      <c r="E253" s="331"/>
      <c r="F253" s="332"/>
      <c r="G253" s="330"/>
      <c r="H253" s="330"/>
      <c r="I253" s="332"/>
    </row>
    <row r="254" spans="1:9">
      <c r="A254" s="329"/>
      <c r="B254" s="330"/>
      <c r="C254" s="330"/>
      <c r="D254" s="330"/>
      <c r="E254" s="331"/>
      <c r="F254" s="332"/>
      <c r="G254" s="330"/>
      <c r="H254" s="330"/>
      <c r="I254" s="332"/>
    </row>
    <row r="255" spans="1:9">
      <c r="A255" s="329"/>
      <c r="B255" s="330"/>
      <c r="C255" s="330"/>
      <c r="D255" s="330"/>
      <c r="E255" s="331"/>
      <c r="F255" s="332"/>
      <c r="G255" s="330"/>
      <c r="H255" s="330"/>
      <c r="I255" s="332"/>
    </row>
    <row r="256" spans="1:9">
      <c r="A256" s="329"/>
      <c r="B256" s="330"/>
      <c r="C256" s="330"/>
      <c r="D256" s="330"/>
      <c r="E256" s="331"/>
      <c r="F256" s="332"/>
      <c r="G256" s="330"/>
      <c r="H256" s="330"/>
      <c r="I256" s="332"/>
    </row>
    <row r="257" spans="1:9">
      <c r="A257" s="329"/>
      <c r="B257" s="330"/>
      <c r="C257" s="330"/>
      <c r="D257" s="330"/>
      <c r="E257" s="331"/>
      <c r="F257" s="332"/>
      <c r="G257" s="330"/>
      <c r="H257" s="330"/>
      <c r="I257" s="332"/>
    </row>
    <row r="258" spans="1:9">
      <c r="A258" s="329"/>
      <c r="B258" s="330"/>
      <c r="C258" s="330"/>
      <c r="D258" s="330"/>
      <c r="E258" s="331"/>
      <c r="F258" s="332"/>
      <c r="G258" s="330"/>
      <c r="H258" s="330"/>
      <c r="I258" s="332"/>
    </row>
    <row r="259" spans="1:9">
      <c r="A259" s="329"/>
      <c r="B259" s="330"/>
      <c r="C259" s="330"/>
      <c r="D259" s="330"/>
      <c r="E259" s="331"/>
      <c r="F259" s="332"/>
      <c r="G259" s="330"/>
      <c r="H259" s="330"/>
      <c r="I259" s="332"/>
    </row>
    <row r="260" spans="1:9">
      <c r="A260" s="329"/>
      <c r="B260" s="330"/>
      <c r="C260" s="330"/>
      <c r="D260" s="330"/>
      <c r="E260" s="331"/>
      <c r="F260" s="332"/>
      <c r="G260" s="330"/>
      <c r="H260" s="330"/>
      <c r="I260" s="332"/>
    </row>
    <row r="261" spans="1:9">
      <c r="A261" s="329"/>
      <c r="B261" s="330"/>
      <c r="C261" s="330"/>
      <c r="D261" s="330"/>
      <c r="E261" s="331"/>
      <c r="F261" s="332"/>
      <c r="G261" s="330"/>
      <c r="H261" s="330"/>
      <c r="I261" s="332"/>
    </row>
    <row r="262" spans="1:9">
      <c r="A262" s="329"/>
      <c r="B262" s="330"/>
      <c r="C262" s="330"/>
      <c r="D262" s="330"/>
      <c r="E262" s="331"/>
      <c r="F262" s="332"/>
      <c r="G262" s="330"/>
      <c r="H262" s="330"/>
      <c r="I262" s="332"/>
    </row>
    <row r="263" spans="1:9">
      <c r="A263" s="329"/>
      <c r="B263" s="330"/>
      <c r="C263" s="330"/>
      <c r="D263" s="330"/>
      <c r="E263" s="331"/>
      <c r="F263" s="332"/>
      <c r="G263" s="330"/>
      <c r="H263" s="330"/>
      <c r="I263" s="332"/>
    </row>
    <row r="264" spans="1:9">
      <c r="A264" s="329"/>
      <c r="B264" s="330"/>
      <c r="C264" s="330"/>
      <c r="D264" s="330"/>
      <c r="E264" s="331"/>
      <c r="F264" s="332"/>
      <c r="G264" s="330"/>
      <c r="H264" s="330"/>
      <c r="I264" s="332"/>
    </row>
    <row r="265" spans="1:9">
      <c r="A265" s="329"/>
      <c r="B265" s="330"/>
      <c r="C265" s="330"/>
      <c r="D265" s="330"/>
      <c r="E265" s="331"/>
      <c r="F265" s="332"/>
      <c r="G265" s="330"/>
      <c r="H265" s="330"/>
      <c r="I265" s="332"/>
    </row>
    <row r="266" spans="1:9">
      <c r="A266" s="329"/>
      <c r="B266" s="330"/>
      <c r="C266" s="330"/>
      <c r="D266" s="330"/>
      <c r="E266" s="331"/>
      <c r="F266" s="332"/>
      <c r="G266" s="330"/>
      <c r="H266" s="330"/>
      <c r="I266" s="332"/>
    </row>
    <row r="267" spans="1:9">
      <c r="A267" s="329"/>
      <c r="B267" s="330"/>
      <c r="C267" s="330"/>
      <c r="D267" s="330"/>
      <c r="E267" s="331"/>
      <c r="F267" s="332"/>
      <c r="G267" s="330"/>
      <c r="H267" s="330"/>
      <c r="I267" s="332"/>
    </row>
    <row r="268" spans="1:9">
      <c r="A268" s="329"/>
      <c r="B268" s="330"/>
      <c r="C268" s="330"/>
      <c r="D268" s="330"/>
      <c r="E268" s="331"/>
      <c r="F268" s="332"/>
      <c r="G268" s="330"/>
      <c r="H268" s="330"/>
      <c r="I268" s="332"/>
    </row>
    <row r="269" spans="1:9">
      <c r="A269" s="329"/>
      <c r="B269" s="330"/>
      <c r="C269" s="330"/>
      <c r="D269" s="330"/>
      <c r="E269" s="331"/>
      <c r="F269" s="332"/>
      <c r="G269" s="330"/>
      <c r="H269" s="330"/>
      <c r="I269" s="332"/>
    </row>
    <row r="270" spans="1:9">
      <c r="A270" s="329"/>
      <c r="B270" s="330"/>
      <c r="C270" s="330"/>
      <c r="D270" s="330"/>
      <c r="E270" s="331"/>
      <c r="F270" s="332"/>
      <c r="G270" s="330"/>
      <c r="H270" s="330"/>
      <c r="I270" s="332"/>
    </row>
    <row r="271" spans="1:9">
      <c r="A271" s="329"/>
      <c r="B271" s="330"/>
      <c r="C271" s="330"/>
      <c r="D271" s="330"/>
      <c r="E271" s="331"/>
      <c r="F271" s="332"/>
      <c r="G271" s="330"/>
      <c r="H271" s="330"/>
      <c r="I271" s="332"/>
    </row>
    <row r="272" spans="1:9">
      <c r="A272" s="329"/>
      <c r="B272" s="330"/>
      <c r="C272" s="330"/>
      <c r="D272" s="330"/>
      <c r="E272" s="331"/>
      <c r="F272" s="332"/>
      <c r="G272" s="330"/>
      <c r="H272" s="330"/>
      <c r="I272" s="332"/>
    </row>
    <row r="273" spans="1:9">
      <c r="A273" s="329"/>
      <c r="B273" s="330"/>
      <c r="C273" s="330"/>
      <c r="D273" s="330"/>
      <c r="E273" s="331"/>
      <c r="F273" s="332"/>
      <c r="G273" s="330"/>
      <c r="H273" s="330"/>
      <c r="I273" s="332"/>
    </row>
    <row r="274" spans="1:9">
      <c r="A274" s="329"/>
      <c r="B274" s="330"/>
      <c r="C274" s="330"/>
      <c r="D274" s="330"/>
      <c r="E274" s="331"/>
      <c r="F274" s="332"/>
      <c r="G274" s="330"/>
      <c r="H274" s="330"/>
      <c r="I274" s="332"/>
    </row>
    <row r="275" spans="1:9">
      <c r="A275" s="329"/>
      <c r="B275" s="330"/>
      <c r="C275" s="330"/>
      <c r="D275" s="330"/>
      <c r="E275" s="331"/>
      <c r="F275" s="332"/>
      <c r="G275" s="330"/>
      <c r="H275" s="330"/>
      <c r="I275" s="332"/>
    </row>
    <row r="276" spans="1:9">
      <c r="A276" s="329"/>
      <c r="B276" s="330"/>
      <c r="C276" s="330"/>
      <c r="D276" s="330"/>
      <c r="E276" s="331"/>
      <c r="F276" s="332"/>
      <c r="G276" s="330"/>
      <c r="H276" s="330"/>
      <c r="I276" s="332"/>
    </row>
    <row r="277" spans="1:9">
      <c r="A277" s="329"/>
      <c r="B277" s="330"/>
      <c r="C277" s="330"/>
      <c r="D277" s="330"/>
      <c r="E277" s="331"/>
      <c r="F277" s="332"/>
      <c r="G277" s="330"/>
      <c r="H277" s="330"/>
      <c r="I277" s="332"/>
    </row>
    <row r="278" spans="1:9">
      <c r="A278" s="329"/>
      <c r="B278" s="330"/>
      <c r="C278" s="330"/>
      <c r="D278" s="330"/>
      <c r="E278" s="331"/>
      <c r="F278" s="332"/>
      <c r="G278" s="330"/>
      <c r="H278" s="330"/>
      <c r="I278" s="332"/>
    </row>
    <row r="279" spans="1:9">
      <c r="A279" s="329"/>
      <c r="B279" s="330"/>
      <c r="C279" s="330"/>
      <c r="D279" s="330"/>
      <c r="E279" s="331"/>
      <c r="F279" s="332"/>
      <c r="G279" s="330"/>
      <c r="H279" s="330"/>
      <c r="I279" s="332"/>
    </row>
    <row r="280" spans="1:9">
      <c r="A280" s="329"/>
      <c r="B280" s="330"/>
      <c r="C280" s="330"/>
      <c r="D280" s="330"/>
      <c r="E280" s="331"/>
      <c r="F280" s="332"/>
      <c r="G280" s="330"/>
      <c r="H280" s="330"/>
      <c r="I280" s="332"/>
    </row>
    <row r="281" spans="1:9">
      <c r="A281" s="329"/>
      <c r="B281" s="330"/>
      <c r="C281" s="330"/>
      <c r="D281" s="330"/>
      <c r="E281" s="331"/>
      <c r="F281" s="332"/>
      <c r="G281" s="330"/>
      <c r="H281" s="330"/>
      <c r="I281" s="332"/>
    </row>
    <row r="282" spans="1:9">
      <c r="A282" s="329"/>
      <c r="B282" s="330"/>
      <c r="C282" s="330"/>
      <c r="D282" s="330"/>
      <c r="E282" s="331"/>
      <c r="F282" s="332"/>
      <c r="G282" s="330"/>
      <c r="H282" s="330"/>
      <c r="I282" s="332"/>
    </row>
    <row r="283" spans="1:9">
      <c r="A283" s="329"/>
      <c r="B283" s="330"/>
      <c r="C283" s="330"/>
      <c r="D283" s="330"/>
      <c r="E283" s="331"/>
      <c r="F283" s="332"/>
      <c r="G283" s="330"/>
      <c r="H283" s="330"/>
      <c r="I283" s="332"/>
    </row>
    <row r="284" spans="1:9">
      <c r="A284" s="329"/>
      <c r="B284" s="330"/>
      <c r="C284" s="330"/>
      <c r="D284" s="330"/>
      <c r="E284" s="331"/>
      <c r="F284" s="332"/>
      <c r="G284" s="330"/>
      <c r="H284" s="330"/>
      <c r="I284" s="332"/>
    </row>
    <row r="285" spans="1:9">
      <c r="A285" s="329"/>
      <c r="B285" s="330"/>
      <c r="C285" s="330"/>
      <c r="D285" s="330"/>
      <c r="E285" s="331"/>
      <c r="F285" s="332"/>
      <c r="G285" s="330"/>
      <c r="H285" s="330"/>
      <c r="I285" s="332"/>
    </row>
    <row r="286" spans="1:9">
      <c r="A286" s="329"/>
      <c r="B286" s="330"/>
      <c r="C286" s="330"/>
      <c r="D286" s="330"/>
      <c r="E286" s="331"/>
      <c r="F286" s="332"/>
      <c r="G286" s="330"/>
      <c r="H286" s="330"/>
      <c r="I286" s="332"/>
    </row>
    <row r="287" spans="1:9">
      <c r="A287" s="329"/>
      <c r="B287" s="330"/>
      <c r="C287" s="330"/>
      <c r="D287" s="330"/>
      <c r="E287" s="331"/>
      <c r="F287" s="332"/>
      <c r="G287" s="330"/>
      <c r="H287" s="330"/>
      <c r="I287" s="332"/>
    </row>
    <row r="288" spans="1:9">
      <c r="A288" s="329"/>
      <c r="B288" s="330"/>
      <c r="C288" s="330"/>
      <c r="D288" s="330"/>
      <c r="E288" s="331"/>
      <c r="F288" s="332"/>
      <c r="G288" s="330"/>
      <c r="H288" s="330"/>
      <c r="I288" s="332"/>
    </row>
    <row r="289" spans="1:9">
      <c r="A289" s="329"/>
      <c r="B289" s="330"/>
      <c r="C289" s="330"/>
      <c r="D289" s="330"/>
      <c r="E289" s="331"/>
      <c r="F289" s="332"/>
      <c r="G289" s="330"/>
      <c r="H289" s="330"/>
      <c r="I289" s="332"/>
    </row>
    <row r="290" spans="1:9">
      <c r="A290" s="329"/>
      <c r="B290" s="330"/>
      <c r="C290" s="330"/>
      <c r="D290" s="330"/>
      <c r="E290" s="331"/>
      <c r="F290" s="332"/>
      <c r="G290" s="330"/>
      <c r="H290" s="330"/>
      <c r="I290" s="332"/>
    </row>
    <row r="291" spans="1:9">
      <c r="A291" s="329"/>
      <c r="B291" s="330"/>
      <c r="C291" s="330"/>
      <c r="D291" s="330"/>
      <c r="E291" s="331"/>
      <c r="F291" s="332"/>
      <c r="G291" s="330"/>
      <c r="H291" s="330"/>
      <c r="I291" s="332"/>
    </row>
    <row r="292" spans="1:9">
      <c r="A292" s="329"/>
      <c r="B292" s="330"/>
      <c r="C292" s="330"/>
      <c r="D292" s="330"/>
      <c r="E292" s="331"/>
      <c r="F292" s="332"/>
      <c r="G292" s="330"/>
      <c r="H292" s="330"/>
      <c r="I292" s="332"/>
    </row>
    <row r="293" spans="1:9">
      <c r="A293" s="329"/>
      <c r="B293" s="330"/>
      <c r="C293" s="330"/>
      <c r="D293" s="330"/>
      <c r="E293" s="331"/>
      <c r="F293" s="332"/>
      <c r="G293" s="330"/>
      <c r="H293" s="330"/>
      <c r="I293" s="332"/>
    </row>
    <row r="294" spans="1:9">
      <c r="A294" s="329"/>
      <c r="B294" s="330"/>
      <c r="C294" s="330"/>
      <c r="D294" s="330"/>
      <c r="E294" s="331"/>
      <c r="F294" s="332"/>
      <c r="G294" s="330"/>
      <c r="H294" s="330"/>
      <c r="I294" s="332"/>
    </row>
    <row r="295" spans="1:9">
      <c r="A295" s="329"/>
      <c r="B295" s="330"/>
      <c r="C295" s="330"/>
      <c r="D295" s="330"/>
      <c r="E295" s="331"/>
      <c r="F295" s="332"/>
      <c r="G295" s="330"/>
      <c r="H295" s="330"/>
      <c r="I295" s="332"/>
    </row>
    <row r="296" spans="1:9">
      <c r="A296" s="329"/>
      <c r="B296" s="330"/>
      <c r="C296" s="330"/>
      <c r="D296" s="330"/>
      <c r="E296" s="331"/>
      <c r="F296" s="332"/>
      <c r="G296" s="330"/>
      <c r="H296" s="330"/>
      <c r="I296" s="332"/>
    </row>
    <row r="297" spans="1:9">
      <c r="A297" s="329"/>
      <c r="B297" s="330"/>
      <c r="C297" s="330"/>
      <c r="D297" s="330"/>
      <c r="E297" s="331"/>
      <c r="F297" s="332"/>
      <c r="G297" s="330"/>
      <c r="H297" s="330"/>
      <c r="I297" s="332"/>
    </row>
    <row r="298" spans="1:9">
      <c r="A298" s="329"/>
      <c r="B298" s="330"/>
      <c r="C298" s="330"/>
      <c r="D298" s="330"/>
      <c r="E298" s="331"/>
      <c r="F298" s="332"/>
      <c r="G298" s="330"/>
      <c r="H298" s="330"/>
      <c r="I298" s="332"/>
    </row>
    <row r="299" spans="1:9">
      <c r="A299" s="329"/>
      <c r="B299" s="330"/>
      <c r="C299" s="330"/>
      <c r="D299" s="330"/>
      <c r="E299" s="331"/>
      <c r="F299" s="332"/>
      <c r="G299" s="330"/>
      <c r="H299" s="330"/>
      <c r="I299" s="332"/>
    </row>
    <row r="300" spans="1:9">
      <c r="A300" s="329"/>
      <c r="B300" s="330"/>
      <c r="C300" s="330"/>
      <c r="D300" s="330"/>
      <c r="E300" s="331"/>
      <c r="F300" s="332"/>
      <c r="G300" s="330"/>
      <c r="H300" s="330"/>
      <c r="I300" s="332"/>
    </row>
    <row r="301" spans="1:9">
      <c r="A301" s="329"/>
      <c r="B301" s="330"/>
      <c r="C301" s="330"/>
      <c r="D301" s="330"/>
      <c r="E301" s="331"/>
      <c r="F301" s="332"/>
      <c r="G301" s="330"/>
      <c r="H301" s="330"/>
      <c r="I301" s="332"/>
    </row>
    <row r="302" spans="1:9">
      <c r="A302" s="329"/>
      <c r="B302" s="330"/>
      <c r="C302" s="330"/>
      <c r="D302" s="330"/>
      <c r="E302" s="331"/>
      <c r="F302" s="332"/>
      <c r="G302" s="330"/>
      <c r="H302" s="330"/>
      <c r="I302" s="332"/>
    </row>
    <row r="303" spans="1:9">
      <c r="A303" s="329"/>
      <c r="B303" s="330"/>
      <c r="C303" s="330"/>
      <c r="D303" s="330"/>
      <c r="E303" s="331"/>
      <c r="F303" s="332"/>
      <c r="G303" s="330"/>
      <c r="H303" s="330"/>
      <c r="I303" s="332"/>
    </row>
    <row r="304" spans="1:9">
      <c r="A304" s="329"/>
      <c r="B304" s="330"/>
      <c r="C304" s="330"/>
      <c r="D304" s="330"/>
      <c r="E304" s="331"/>
      <c r="F304" s="332"/>
      <c r="G304" s="330"/>
      <c r="H304" s="330"/>
      <c r="I304" s="332"/>
    </row>
    <row r="305" spans="1:9">
      <c r="A305" s="329"/>
      <c r="B305" s="330"/>
      <c r="C305" s="330"/>
      <c r="D305" s="330"/>
      <c r="E305" s="331"/>
      <c r="F305" s="332"/>
      <c r="G305" s="330"/>
      <c r="H305" s="330"/>
      <c r="I305" s="332"/>
    </row>
    <row r="306" spans="1:9">
      <c r="A306" s="329"/>
      <c r="B306" s="330"/>
      <c r="C306" s="330"/>
      <c r="D306" s="330"/>
      <c r="E306" s="331"/>
      <c r="F306" s="332"/>
      <c r="G306" s="330"/>
      <c r="H306" s="330"/>
      <c r="I306" s="332"/>
    </row>
    <row r="307" spans="1:9">
      <c r="A307" s="329"/>
      <c r="B307" s="330"/>
      <c r="C307" s="330"/>
      <c r="D307" s="330"/>
      <c r="E307" s="331"/>
      <c r="F307" s="332"/>
      <c r="G307" s="330"/>
      <c r="H307" s="330"/>
      <c r="I307" s="332"/>
    </row>
    <row r="308" spans="1:9">
      <c r="A308" s="329"/>
      <c r="B308" s="330"/>
      <c r="C308" s="330"/>
      <c r="D308" s="330"/>
      <c r="E308" s="331"/>
      <c r="F308" s="332"/>
      <c r="G308" s="330"/>
      <c r="H308" s="330"/>
      <c r="I308" s="332"/>
    </row>
    <row r="309" spans="1:9">
      <c r="A309" s="329"/>
      <c r="B309" s="330"/>
      <c r="C309" s="330"/>
      <c r="D309" s="330"/>
      <c r="E309" s="331"/>
      <c r="F309" s="332"/>
      <c r="G309" s="330"/>
      <c r="H309" s="330"/>
      <c r="I309" s="332"/>
    </row>
    <row r="310" spans="1:9">
      <c r="A310" s="329"/>
      <c r="B310" s="330"/>
      <c r="C310" s="330"/>
      <c r="D310" s="330"/>
      <c r="E310" s="331"/>
      <c r="F310" s="332"/>
      <c r="G310" s="330"/>
      <c r="H310" s="330"/>
      <c r="I310" s="332"/>
    </row>
    <row r="311" spans="1:9">
      <c r="A311" s="329"/>
      <c r="B311" s="330"/>
      <c r="C311" s="330"/>
      <c r="D311" s="330"/>
      <c r="E311" s="331"/>
      <c r="F311" s="332"/>
      <c r="G311" s="330"/>
      <c r="H311" s="330"/>
      <c r="I311" s="332"/>
    </row>
    <row r="312" spans="1:9">
      <c r="A312" s="329"/>
      <c r="B312" s="330"/>
      <c r="C312" s="330"/>
      <c r="D312" s="330"/>
      <c r="E312" s="331"/>
      <c r="F312" s="332"/>
      <c r="G312" s="330"/>
      <c r="H312" s="330"/>
      <c r="I312" s="332"/>
    </row>
    <row r="313" spans="1:9">
      <c r="A313" s="329"/>
      <c r="B313" s="330"/>
      <c r="C313" s="330"/>
      <c r="D313" s="330"/>
      <c r="E313" s="331"/>
      <c r="F313" s="332"/>
      <c r="G313" s="330"/>
      <c r="H313" s="330"/>
      <c r="I313" s="332"/>
    </row>
    <row r="314" spans="1:9">
      <c r="A314" s="329"/>
      <c r="B314" s="330"/>
      <c r="C314" s="330"/>
      <c r="D314" s="330"/>
      <c r="E314" s="331"/>
      <c r="F314" s="332"/>
      <c r="G314" s="330"/>
      <c r="H314" s="330"/>
      <c r="I314" s="332"/>
    </row>
    <row r="315" spans="1:9">
      <c r="A315" s="329"/>
      <c r="B315" s="330"/>
      <c r="C315" s="330"/>
      <c r="D315" s="330"/>
      <c r="E315" s="331"/>
      <c r="F315" s="332"/>
      <c r="G315" s="330"/>
      <c r="H315" s="330"/>
      <c r="I315" s="332"/>
    </row>
    <row r="316" spans="1:9">
      <c r="A316" s="329"/>
      <c r="B316" s="330"/>
      <c r="C316" s="330"/>
      <c r="D316" s="330"/>
      <c r="E316" s="331"/>
      <c r="F316" s="332"/>
      <c r="G316" s="330"/>
      <c r="H316" s="330"/>
      <c r="I316" s="332"/>
    </row>
    <row r="317" spans="1:9">
      <c r="A317" s="329"/>
      <c r="B317" s="330"/>
      <c r="C317" s="330"/>
      <c r="D317" s="330"/>
      <c r="E317" s="331"/>
      <c r="F317" s="332"/>
      <c r="G317" s="330"/>
      <c r="H317" s="330"/>
      <c r="I317" s="332"/>
    </row>
    <row r="318" spans="1:9">
      <c r="A318" s="329"/>
      <c r="B318" s="330"/>
      <c r="C318" s="330"/>
      <c r="D318" s="330"/>
      <c r="E318" s="331"/>
      <c r="F318" s="332"/>
      <c r="G318" s="330"/>
      <c r="H318" s="330"/>
      <c r="I318" s="332"/>
    </row>
    <row r="319" spans="1:9">
      <c r="A319" s="329"/>
      <c r="B319" s="330"/>
      <c r="C319" s="330"/>
      <c r="D319" s="330"/>
      <c r="E319" s="331"/>
      <c r="F319" s="332"/>
      <c r="G319" s="330"/>
      <c r="H319" s="330"/>
      <c r="I319" s="332"/>
    </row>
    <row r="320" spans="1:9">
      <c r="A320" s="329"/>
      <c r="B320" s="330"/>
      <c r="C320" s="330"/>
      <c r="D320" s="330"/>
      <c r="E320" s="331"/>
      <c r="F320" s="332"/>
      <c r="G320" s="330"/>
      <c r="H320" s="330"/>
      <c r="I320" s="332"/>
    </row>
    <row r="321" spans="1:9">
      <c r="A321" s="329"/>
      <c r="B321" s="330"/>
      <c r="C321" s="330"/>
      <c r="D321" s="330"/>
      <c r="E321" s="331"/>
      <c r="F321" s="332"/>
      <c r="G321" s="330"/>
      <c r="H321" s="330"/>
      <c r="I321" s="332"/>
    </row>
    <row r="322" spans="1:9">
      <c r="A322" s="329"/>
      <c r="B322" s="330"/>
      <c r="C322" s="330"/>
      <c r="D322" s="330"/>
      <c r="E322" s="331"/>
      <c r="F322" s="332"/>
      <c r="G322" s="330"/>
      <c r="H322" s="330"/>
      <c r="I322" s="332"/>
    </row>
    <row r="323" spans="1:9">
      <c r="A323" s="329"/>
      <c r="B323" s="330"/>
      <c r="C323" s="330"/>
      <c r="D323" s="330"/>
      <c r="E323" s="331"/>
      <c r="F323" s="332"/>
      <c r="G323" s="330"/>
      <c r="H323" s="330"/>
      <c r="I323" s="332"/>
    </row>
    <row r="324" spans="1:9">
      <c r="A324" s="329"/>
      <c r="B324" s="330"/>
      <c r="C324" s="330"/>
      <c r="D324" s="330"/>
      <c r="E324" s="331"/>
      <c r="F324" s="332"/>
      <c r="G324" s="330"/>
      <c r="H324" s="330"/>
      <c r="I324" s="332"/>
    </row>
    <row r="325" spans="1:9">
      <c r="A325" s="329"/>
      <c r="B325" s="330"/>
      <c r="C325" s="330"/>
      <c r="D325" s="330"/>
      <c r="E325" s="331"/>
      <c r="F325" s="332"/>
      <c r="G325" s="330"/>
      <c r="H325" s="330"/>
      <c r="I325" s="332"/>
    </row>
    <row r="326" spans="1:9">
      <c r="A326" s="329"/>
      <c r="B326" s="330"/>
      <c r="C326" s="330"/>
      <c r="D326" s="330"/>
      <c r="E326" s="331"/>
      <c r="F326" s="332"/>
      <c r="G326" s="330"/>
      <c r="H326" s="330"/>
      <c r="I326" s="332"/>
    </row>
    <row r="327" spans="1:9">
      <c r="A327" s="329"/>
      <c r="B327" s="330"/>
      <c r="C327" s="330"/>
      <c r="D327" s="330"/>
      <c r="E327" s="331"/>
      <c r="F327" s="332"/>
      <c r="G327" s="330"/>
      <c r="H327" s="330"/>
      <c r="I327" s="332"/>
    </row>
    <row r="328" spans="1:9">
      <c r="A328" s="329"/>
      <c r="B328" s="330"/>
      <c r="C328" s="330"/>
      <c r="D328" s="330"/>
      <c r="E328" s="331"/>
      <c r="F328" s="332"/>
      <c r="G328" s="330"/>
      <c r="H328" s="330"/>
      <c r="I328" s="332"/>
    </row>
    <row r="329" spans="1:9">
      <c r="A329" s="329"/>
      <c r="B329" s="330"/>
      <c r="C329" s="330"/>
      <c r="D329" s="330"/>
      <c r="E329" s="331"/>
      <c r="F329" s="332"/>
      <c r="G329" s="330"/>
      <c r="H329" s="330"/>
      <c r="I329" s="332"/>
    </row>
    <row r="330" spans="1:9">
      <c r="A330" s="329"/>
      <c r="B330" s="330"/>
      <c r="C330" s="330"/>
      <c r="D330" s="330"/>
      <c r="E330" s="331"/>
      <c r="F330" s="332"/>
      <c r="G330" s="330"/>
      <c r="H330" s="330"/>
      <c r="I330" s="332"/>
    </row>
    <row r="331" spans="1:9">
      <c r="A331" s="329"/>
      <c r="B331" s="330"/>
      <c r="C331" s="330"/>
      <c r="D331" s="330"/>
      <c r="E331" s="331"/>
      <c r="F331" s="332"/>
      <c r="G331" s="330"/>
      <c r="H331" s="330"/>
      <c r="I331" s="332"/>
    </row>
    <row r="332" spans="1:9">
      <c r="A332" s="329"/>
      <c r="B332" s="330"/>
      <c r="C332" s="330"/>
      <c r="D332" s="330"/>
      <c r="E332" s="331"/>
      <c r="F332" s="332"/>
      <c r="G332" s="330"/>
      <c r="H332" s="330"/>
      <c r="I332" s="332"/>
    </row>
    <row r="333" spans="1:9">
      <c r="A333" s="329"/>
      <c r="B333" s="330"/>
      <c r="C333" s="330"/>
      <c r="D333" s="330"/>
      <c r="E333" s="331"/>
      <c r="F333" s="332"/>
      <c r="G333" s="330"/>
      <c r="H333" s="330"/>
      <c r="I333" s="332"/>
    </row>
    <row r="334" spans="1:9">
      <c r="A334" s="329"/>
      <c r="B334" s="330"/>
      <c r="C334" s="330"/>
      <c r="D334" s="330"/>
      <c r="E334" s="331"/>
      <c r="F334" s="332"/>
      <c r="G334" s="330"/>
      <c r="H334" s="330"/>
      <c r="I334" s="332"/>
    </row>
    <row r="335" spans="1:9">
      <c r="A335" s="329"/>
      <c r="B335" s="330"/>
      <c r="C335" s="330"/>
      <c r="D335" s="330"/>
      <c r="E335" s="331"/>
      <c r="F335" s="332"/>
      <c r="G335" s="330"/>
      <c r="H335" s="330"/>
      <c r="I335" s="332"/>
    </row>
    <row r="336" spans="1:9">
      <c r="A336" s="329"/>
      <c r="B336" s="330"/>
      <c r="C336" s="330"/>
      <c r="D336" s="330"/>
      <c r="E336" s="331"/>
      <c r="F336" s="332"/>
      <c r="G336" s="330"/>
      <c r="H336" s="330"/>
      <c r="I336" s="332"/>
    </row>
    <row r="337" spans="1:9">
      <c r="A337" s="329"/>
      <c r="B337" s="330"/>
      <c r="C337" s="330"/>
      <c r="D337" s="330"/>
      <c r="E337" s="331"/>
      <c r="F337" s="332"/>
      <c r="G337" s="330"/>
      <c r="H337" s="330"/>
      <c r="I337" s="332"/>
    </row>
    <row r="338" spans="1:9">
      <c r="A338" s="329"/>
      <c r="B338" s="330"/>
      <c r="C338" s="330"/>
      <c r="D338" s="330"/>
      <c r="E338" s="331"/>
      <c r="F338" s="332"/>
      <c r="G338" s="330"/>
      <c r="H338" s="330"/>
      <c r="I338" s="332"/>
    </row>
    <row r="339" spans="1:9">
      <c r="A339" s="329"/>
      <c r="B339" s="330"/>
      <c r="C339" s="330"/>
      <c r="D339" s="330"/>
      <c r="E339" s="331"/>
      <c r="F339" s="332"/>
      <c r="G339" s="330"/>
      <c r="H339" s="330"/>
      <c r="I339" s="332"/>
    </row>
    <row r="340" spans="1:9">
      <c r="A340" s="329"/>
      <c r="B340" s="330"/>
      <c r="C340" s="330"/>
      <c r="D340" s="330"/>
      <c r="E340" s="331"/>
      <c r="F340" s="332"/>
      <c r="G340" s="330"/>
      <c r="H340" s="330"/>
      <c r="I340" s="332"/>
    </row>
    <row r="341" spans="1:9">
      <c r="A341" s="329"/>
      <c r="B341" s="330"/>
      <c r="C341" s="330"/>
      <c r="D341" s="330"/>
      <c r="E341" s="331"/>
      <c r="F341" s="332"/>
      <c r="G341" s="330"/>
      <c r="H341" s="330"/>
      <c r="I341" s="332"/>
    </row>
    <row r="342" spans="1:9">
      <c r="A342" s="329"/>
      <c r="B342" s="330"/>
      <c r="C342" s="330"/>
      <c r="D342" s="330"/>
      <c r="E342" s="331"/>
      <c r="F342" s="332"/>
      <c r="G342" s="330"/>
      <c r="H342" s="330"/>
      <c r="I342" s="332"/>
    </row>
    <row r="343" spans="1:9">
      <c r="A343" s="329"/>
      <c r="B343" s="330"/>
      <c r="C343" s="330"/>
      <c r="D343" s="330"/>
      <c r="E343" s="331"/>
      <c r="F343" s="332"/>
      <c r="G343" s="330"/>
      <c r="H343" s="330"/>
      <c r="I343" s="332"/>
    </row>
    <row r="344" spans="1:9">
      <c r="A344" s="329"/>
      <c r="B344" s="330"/>
      <c r="C344" s="330"/>
      <c r="D344" s="330"/>
      <c r="E344" s="331"/>
      <c r="F344" s="332"/>
      <c r="G344" s="330"/>
      <c r="H344" s="330"/>
      <c r="I344" s="332"/>
    </row>
    <row r="345" spans="1:9">
      <c r="A345" s="329"/>
      <c r="B345" s="330"/>
      <c r="C345" s="330"/>
      <c r="D345" s="330"/>
      <c r="E345" s="331"/>
      <c r="F345" s="332"/>
      <c r="G345" s="330"/>
      <c r="H345" s="330"/>
      <c r="I345" s="332"/>
    </row>
    <row r="346" spans="1:9">
      <c r="A346" s="329"/>
      <c r="B346" s="330"/>
      <c r="C346" s="330"/>
      <c r="D346" s="330"/>
      <c r="E346" s="331"/>
      <c r="F346" s="332"/>
      <c r="G346" s="330"/>
      <c r="H346" s="330"/>
      <c r="I346" s="332"/>
    </row>
    <row r="347" spans="1:9">
      <c r="A347" s="329"/>
      <c r="B347" s="330"/>
      <c r="C347" s="330"/>
      <c r="D347" s="330"/>
      <c r="E347" s="331"/>
      <c r="F347" s="332"/>
      <c r="G347" s="330"/>
      <c r="H347" s="330"/>
      <c r="I347" s="332"/>
    </row>
    <row r="348" spans="1:9">
      <c r="A348" s="329"/>
      <c r="B348" s="330"/>
      <c r="C348" s="330"/>
      <c r="D348" s="330"/>
      <c r="E348" s="331"/>
      <c r="F348" s="332"/>
      <c r="G348" s="330"/>
      <c r="H348" s="330"/>
      <c r="I348" s="332"/>
    </row>
    <row r="349" spans="1:9">
      <c r="A349" s="329"/>
      <c r="B349" s="330"/>
      <c r="C349" s="330"/>
      <c r="D349" s="330"/>
      <c r="E349" s="331"/>
      <c r="F349" s="332"/>
      <c r="G349" s="330"/>
      <c r="H349" s="330"/>
      <c r="I349" s="332"/>
    </row>
    <row r="350" spans="1:9">
      <c r="A350" s="329"/>
      <c r="B350" s="330"/>
      <c r="C350" s="330"/>
      <c r="D350" s="330"/>
      <c r="E350" s="331"/>
      <c r="F350" s="332"/>
      <c r="G350" s="330"/>
      <c r="H350" s="330"/>
      <c r="I350" s="332"/>
    </row>
    <row r="351" spans="1:9">
      <c r="A351" s="329"/>
      <c r="B351" s="330"/>
      <c r="C351" s="330"/>
      <c r="D351" s="330"/>
      <c r="E351" s="331"/>
      <c r="F351" s="332"/>
      <c r="G351" s="330"/>
      <c r="H351" s="330"/>
      <c r="I351" s="332"/>
    </row>
    <row r="352" spans="1:9">
      <c r="A352" s="329"/>
      <c r="B352" s="330"/>
      <c r="C352" s="330"/>
      <c r="D352" s="330"/>
      <c r="E352" s="331"/>
      <c r="F352" s="332"/>
      <c r="G352" s="330"/>
      <c r="H352" s="330"/>
      <c r="I352" s="332"/>
    </row>
    <row r="353" spans="1:9">
      <c r="A353" s="329"/>
      <c r="B353" s="330"/>
      <c r="C353" s="330"/>
      <c r="D353" s="330"/>
      <c r="E353" s="331"/>
      <c r="F353" s="332"/>
      <c r="G353" s="330"/>
      <c r="H353" s="330"/>
      <c r="I353" s="332"/>
    </row>
    <row r="354" spans="1:9">
      <c r="A354" s="329"/>
      <c r="B354" s="330"/>
      <c r="C354" s="330"/>
      <c r="D354" s="330"/>
      <c r="E354" s="331"/>
      <c r="F354" s="332"/>
      <c r="G354" s="330"/>
      <c r="H354" s="330"/>
      <c r="I354" s="332"/>
    </row>
    <row r="355" spans="1:9">
      <c r="A355" s="329"/>
      <c r="B355" s="330"/>
      <c r="C355" s="330"/>
      <c r="D355" s="330"/>
      <c r="E355" s="331"/>
      <c r="F355" s="332"/>
      <c r="G355" s="330"/>
      <c r="H355" s="330"/>
      <c r="I355" s="332"/>
    </row>
    <row r="356" spans="1:9">
      <c r="A356" s="329"/>
      <c r="B356" s="330"/>
      <c r="C356" s="330"/>
      <c r="D356" s="330"/>
      <c r="E356" s="331"/>
      <c r="F356" s="332"/>
      <c r="G356" s="330"/>
      <c r="H356" s="330"/>
      <c r="I356" s="332"/>
    </row>
    <row r="357" spans="1:9">
      <c r="A357" s="329"/>
      <c r="B357" s="330"/>
      <c r="C357" s="330"/>
      <c r="D357" s="330"/>
      <c r="E357" s="331"/>
      <c r="F357" s="332"/>
      <c r="G357" s="330"/>
      <c r="H357" s="330"/>
      <c r="I357" s="332"/>
    </row>
    <row r="358" spans="1:9">
      <c r="A358" s="329"/>
      <c r="B358" s="330"/>
      <c r="C358" s="330"/>
      <c r="D358" s="330"/>
      <c r="E358" s="331"/>
      <c r="F358" s="332"/>
      <c r="G358" s="330"/>
      <c r="H358" s="330"/>
      <c r="I358" s="332"/>
    </row>
    <row r="359" spans="1:9">
      <c r="A359" s="329"/>
      <c r="B359" s="330"/>
      <c r="C359" s="330"/>
      <c r="D359" s="330"/>
      <c r="E359" s="331"/>
      <c r="F359" s="332"/>
      <c r="G359" s="330"/>
      <c r="H359" s="330"/>
      <c r="I359" s="332"/>
    </row>
    <row r="360" spans="1:9">
      <c r="A360" s="329"/>
      <c r="B360" s="330"/>
      <c r="C360" s="330"/>
      <c r="D360" s="330"/>
      <c r="E360" s="331"/>
      <c r="F360" s="332"/>
      <c r="G360" s="330"/>
      <c r="H360" s="330"/>
      <c r="I360" s="332"/>
    </row>
    <row r="361" spans="1:9">
      <c r="A361" s="329"/>
      <c r="B361" s="330"/>
      <c r="C361" s="330"/>
      <c r="D361" s="330"/>
      <c r="E361" s="331"/>
      <c r="F361" s="332"/>
      <c r="G361" s="330"/>
      <c r="H361" s="330"/>
      <c r="I361" s="332"/>
    </row>
    <row r="362" spans="1:9">
      <c r="A362" s="329"/>
      <c r="B362" s="330"/>
      <c r="C362" s="330"/>
      <c r="D362" s="330"/>
      <c r="E362" s="331"/>
      <c r="F362" s="332"/>
      <c r="G362" s="330"/>
      <c r="H362" s="330"/>
      <c r="I362" s="332"/>
    </row>
    <row r="363" spans="1:9">
      <c r="A363" s="329"/>
      <c r="B363" s="330"/>
      <c r="C363" s="330"/>
      <c r="D363" s="330"/>
      <c r="E363" s="331"/>
      <c r="F363" s="332"/>
      <c r="G363" s="330"/>
      <c r="H363" s="330"/>
      <c r="I363" s="332"/>
    </row>
    <row r="364" spans="1:9">
      <c r="A364" s="329"/>
      <c r="B364" s="330"/>
      <c r="C364" s="330"/>
      <c r="D364" s="330"/>
      <c r="E364" s="331"/>
      <c r="F364" s="332"/>
      <c r="G364" s="330"/>
      <c r="H364" s="330"/>
      <c r="I364" s="332"/>
    </row>
    <row r="365" spans="1:9">
      <c r="A365" s="329"/>
      <c r="B365" s="330"/>
      <c r="C365" s="330"/>
      <c r="D365" s="330"/>
      <c r="E365" s="331"/>
      <c r="F365" s="332"/>
      <c r="G365" s="330"/>
      <c r="H365" s="330"/>
      <c r="I365" s="332"/>
    </row>
    <row r="366" spans="1:9">
      <c r="A366" s="329"/>
      <c r="B366" s="330"/>
      <c r="C366" s="330"/>
      <c r="D366" s="330"/>
      <c r="E366" s="331"/>
      <c r="F366" s="332"/>
      <c r="G366" s="330"/>
      <c r="H366" s="330"/>
      <c r="I366" s="332"/>
    </row>
    <row r="367" spans="1:9">
      <c r="A367" s="329"/>
      <c r="B367" s="330"/>
      <c r="C367" s="330"/>
      <c r="D367" s="330"/>
      <c r="E367" s="331"/>
      <c r="F367" s="332"/>
      <c r="G367" s="330"/>
      <c r="H367" s="330"/>
      <c r="I367" s="332"/>
    </row>
    <row r="368" spans="1:9">
      <c r="A368" s="329"/>
      <c r="B368" s="330"/>
      <c r="C368" s="330"/>
      <c r="D368" s="330"/>
      <c r="E368" s="331"/>
      <c r="F368" s="332"/>
      <c r="G368" s="330"/>
      <c r="H368" s="330"/>
      <c r="I368" s="332"/>
    </row>
    <row r="369" spans="1:9">
      <c r="A369" s="329"/>
      <c r="B369" s="330"/>
      <c r="C369" s="330"/>
      <c r="D369" s="330"/>
      <c r="E369" s="331"/>
      <c r="F369" s="332"/>
      <c r="G369" s="330"/>
      <c r="H369" s="330"/>
      <c r="I369" s="332"/>
    </row>
    <row r="370" spans="1:9">
      <c r="A370" s="329"/>
      <c r="B370" s="330"/>
      <c r="C370" s="330"/>
      <c r="D370" s="330"/>
      <c r="E370" s="331"/>
      <c r="F370" s="332"/>
      <c r="G370" s="330"/>
      <c r="H370" s="330"/>
      <c r="I370" s="332"/>
    </row>
    <row r="371" spans="1:9">
      <c r="A371" s="329"/>
      <c r="B371" s="330"/>
      <c r="C371" s="330"/>
      <c r="D371" s="330"/>
      <c r="E371" s="331"/>
      <c r="F371" s="332"/>
      <c r="G371" s="330"/>
      <c r="H371" s="330"/>
      <c r="I371" s="332"/>
    </row>
    <row r="372" spans="1:9">
      <c r="A372" s="329"/>
      <c r="B372" s="330"/>
      <c r="C372" s="330"/>
      <c r="D372" s="330"/>
      <c r="E372" s="331"/>
      <c r="F372" s="332"/>
      <c r="G372" s="330"/>
      <c r="H372" s="330"/>
      <c r="I372" s="332"/>
    </row>
    <row r="373" spans="1:9">
      <c r="A373" s="329"/>
      <c r="B373" s="330"/>
      <c r="C373" s="330"/>
      <c r="D373" s="330"/>
      <c r="E373" s="331"/>
      <c r="F373" s="332"/>
      <c r="G373" s="330"/>
      <c r="H373" s="330"/>
      <c r="I373" s="332"/>
    </row>
    <row r="374" spans="1:9">
      <c r="A374" s="329"/>
      <c r="B374" s="330"/>
      <c r="C374" s="330"/>
      <c r="D374" s="330"/>
      <c r="E374" s="331"/>
      <c r="F374" s="332"/>
      <c r="G374" s="330"/>
      <c r="H374" s="330"/>
      <c r="I374" s="332"/>
    </row>
    <row r="375" spans="1:9">
      <c r="A375" s="329"/>
      <c r="B375" s="330"/>
      <c r="C375" s="330"/>
      <c r="D375" s="330"/>
      <c r="E375" s="331"/>
      <c r="F375" s="332"/>
      <c r="G375" s="330"/>
      <c r="H375" s="330"/>
      <c r="I375" s="332"/>
    </row>
    <row r="376" spans="1:9">
      <c r="A376" s="329"/>
      <c r="B376" s="330"/>
      <c r="C376" s="330"/>
      <c r="D376" s="330"/>
      <c r="E376" s="331"/>
      <c r="F376" s="332"/>
      <c r="G376" s="330"/>
      <c r="H376" s="330"/>
      <c r="I376" s="332"/>
    </row>
    <row r="377" spans="1:9">
      <c r="A377" s="329"/>
      <c r="B377" s="330"/>
      <c r="C377" s="330"/>
      <c r="D377" s="330"/>
      <c r="E377" s="331"/>
      <c r="F377" s="332"/>
      <c r="G377" s="330"/>
      <c r="H377" s="330"/>
      <c r="I377" s="332"/>
    </row>
    <row r="378" spans="1:9">
      <c r="A378" s="329"/>
      <c r="B378" s="330"/>
      <c r="C378" s="330"/>
      <c r="D378" s="330"/>
      <c r="E378" s="331"/>
      <c r="F378" s="332"/>
      <c r="G378" s="330"/>
      <c r="H378" s="330"/>
      <c r="I378" s="332"/>
    </row>
    <row r="379" spans="1:9">
      <c r="A379" s="329"/>
      <c r="B379" s="330"/>
      <c r="C379" s="330"/>
      <c r="D379" s="330"/>
      <c r="E379" s="331"/>
      <c r="F379" s="332"/>
      <c r="G379" s="330"/>
      <c r="H379" s="330"/>
      <c r="I379" s="332"/>
    </row>
    <row r="380" spans="1:9">
      <c r="A380" s="329"/>
      <c r="B380" s="330"/>
      <c r="C380" s="330"/>
      <c r="D380" s="330"/>
      <c r="E380" s="331"/>
      <c r="F380" s="332"/>
      <c r="G380" s="330"/>
      <c r="H380" s="330"/>
      <c r="I380" s="332"/>
    </row>
    <row r="381" spans="1:9">
      <c r="A381" s="329"/>
      <c r="B381" s="330"/>
      <c r="C381" s="330"/>
      <c r="D381" s="330"/>
      <c r="E381" s="331"/>
      <c r="F381" s="332"/>
      <c r="G381" s="330"/>
      <c r="H381" s="330"/>
      <c r="I381" s="332"/>
    </row>
    <row r="382" spans="1:9">
      <c r="A382" s="329"/>
      <c r="B382" s="330"/>
      <c r="C382" s="330"/>
      <c r="D382" s="330"/>
      <c r="E382" s="331"/>
      <c r="F382" s="332"/>
      <c r="G382" s="330"/>
      <c r="H382" s="330"/>
      <c r="I382" s="332"/>
    </row>
    <row r="383" spans="1:9">
      <c r="A383" s="329"/>
      <c r="B383" s="330"/>
      <c r="C383" s="330"/>
      <c r="D383" s="330"/>
      <c r="E383" s="331"/>
      <c r="F383" s="332"/>
      <c r="G383" s="330"/>
      <c r="H383" s="330"/>
      <c r="I383" s="332"/>
    </row>
    <row r="384" spans="1:9">
      <c r="A384" s="329"/>
      <c r="B384" s="330"/>
      <c r="C384" s="330"/>
      <c r="D384" s="330"/>
      <c r="E384" s="331"/>
      <c r="F384" s="332"/>
      <c r="G384" s="330"/>
      <c r="H384" s="330"/>
      <c r="I384" s="332"/>
    </row>
    <row r="385" spans="1:9">
      <c r="A385" s="329"/>
      <c r="B385" s="330"/>
      <c r="C385" s="330"/>
      <c r="D385" s="330"/>
      <c r="E385" s="331"/>
      <c r="F385" s="332"/>
      <c r="G385" s="330"/>
      <c r="H385" s="330"/>
      <c r="I385" s="332"/>
    </row>
    <row r="386" spans="1:9">
      <c r="A386" s="329"/>
      <c r="B386" s="330"/>
      <c r="C386" s="330"/>
      <c r="D386" s="330"/>
      <c r="E386" s="331"/>
      <c r="F386" s="332"/>
      <c r="G386" s="330"/>
      <c r="H386" s="330"/>
      <c r="I386" s="332"/>
    </row>
    <row r="387" spans="1:9">
      <c r="A387" s="329"/>
      <c r="B387" s="330"/>
      <c r="C387" s="330"/>
      <c r="D387" s="330"/>
      <c r="E387" s="331"/>
      <c r="F387" s="332"/>
      <c r="G387" s="330"/>
      <c r="H387" s="330"/>
      <c r="I387" s="332"/>
    </row>
    <row r="388" spans="1:9">
      <c r="A388" s="329"/>
      <c r="B388" s="330"/>
      <c r="C388" s="330"/>
      <c r="D388" s="330"/>
      <c r="E388" s="331"/>
      <c r="F388" s="332"/>
      <c r="G388" s="330"/>
      <c r="H388" s="330"/>
      <c r="I388" s="332"/>
    </row>
    <row r="389" spans="1:9">
      <c r="A389" s="329"/>
      <c r="B389" s="330"/>
      <c r="C389" s="330"/>
      <c r="D389" s="330"/>
      <c r="E389" s="331"/>
      <c r="F389" s="332"/>
      <c r="G389" s="330"/>
      <c r="H389" s="330"/>
      <c r="I389" s="332"/>
    </row>
    <row r="390" spans="1:9">
      <c r="A390" s="329"/>
      <c r="B390" s="330"/>
      <c r="C390" s="330"/>
      <c r="D390" s="330"/>
      <c r="E390" s="331"/>
      <c r="F390" s="332"/>
      <c r="G390" s="330"/>
      <c r="H390" s="330"/>
      <c r="I390" s="332"/>
    </row>
    <row r="391" spans="1:9">
      <c r="A391" s="329"/>
      <c r="B391" s="330"/>
      <c r="C391" s="330"/>
      <c r="D391" s="330"/>
      <c r="E391" s="331"/>
      <c r="F391" s="332"/>
      <c r="G391" s="330"/>
      <c r="H391" s="330"/>
      <c r="I391" s="332"/>
    </row>
    <row r="392" spans="1:9">
      <c r="A392" s="329"/>
      <c r="B392" s="330"/>
      <c r="C392" s="330"/>
      <c r="D392" s="330"/>
      <c r="E392" s="331"/>
      <c r="F392" s="332"/>
      <c r="G392" s="330"/>
      <c r="H392" s="330"/>
      <c r="I392" s="332"/>
    </row>
    <row r="393" spans="1:9">
      <c r="A393" s="329"/>
      <c r="B393" s="330"/>
      <c r="C393" s="330"/>
      <c r="D393" s="330"/>
      <c r="E393" s="331"/>
      <c r="F393" s="332"/>
      <c r="G393" s="330"/>
      <c r="H393" s="330"/>
      <c r="I393" s="332"/>
    </row>
    <row r="394" spans="1:9">
      <c r="A394" s="329"/>
      <c r="B394" s="330"/>
      <c r="C394" s="330"/>
      <c r="D394" s="330"/>
      <c r="E394" s="331"/>
      <c r="F394" s="332"/>
      <c r="G394" s="330"/>
      <c r="H394" s="330"/>
      <c r="I394" s="332"/>
    </row>
    <row r="395" spans="1:9">
      <c r="A395" s="329"/>
      <c r="B395" s="330"/>
      <c r="C395" s="330"/>
      <c r="D395" s="330"/>
      <c r="E395" s="331"/>
      <c r="F395" s="332"/>
      <c r="G395" s="330"/>
      <c r="H395" s="330"/>
      <c r="I395" s="332"/>
    </row>
    <row r="396" spans="1:9">
      <c r="A396" s="329"/>
      <c r="B396" s="330"/>
      <c r="C396" s="330"/>
      <c r="D396" s="330"/>
      <c r="E396" s="331"/>
      <c r="F396" s="332"/>
      <c r="G396" s="330"/>
      <c r="H396" s="330"/>
      <c r="I396" s="332"/>
    </row>
    <row r="397" spans="1:9">
      <c r="A397" s="329"/>
      <c r="B397" s="330"/>
      <c r="C397" s="330"/>
      <c r="D397" s="330"/>
      <c r="E397" s="331"/>
      <c r="F397" s="332"/>
      <c r="G397" s="330"/>
      <c r="H397" s="330"/>
      <c r="I397" s="332"/>
    </row>
    <row r="398" spans="1:9">
      <c r="A398" s="329"/>
      <c r="B398" s="330"/>
      <c r="C398" s="330"/>
      <c r="D398" s="330"/>
      <c r="E398" s="331"/>
      <c r="F398" s="332"/>
      <c r="G398" s="330"/>
      <c r="H398" s="330"/>
      <c r="I398" s="332"/>
    </row>
    <row r="399" spans="1:9">
      <c r="A399" s="329"/>
      <c r="B399" s="330"/>
      <c r="C399" s="330"/>
      <c r="D399" s="330"/>
      <c r="E399" s="331"/>
      <c r="F399" s="332"/>
      <c r="G399" s="330"/>
      <c r="H399" s="330"/>
      <c r="I399" s="332"/>
    </row>
    <row r="400" spans="1:9">
      <c r="A400" s="329"/>
      <c r="B400" s="330"/>
      <c r="C400" s="330"/>
      <c r="D400" s="330"/>
      <c r="E400" s="331"/>
      <c r="F400" s="332"/>
      <c r="G400" s="330"/>
      <c r="H400" s="330"/>
      <c r="I400" s="332"/>
    </row>
    <row r="401" spans="1:9">
      <c r="A401" s="329"/>
      <c r="B401" s="330"/>
      <c r="C401" s="330"/>
      <c r="D401" s="330"/>
      <c r="E401" s="331"/>
      <c r="F401" s="332"/>
      <c r="G401" s="330"/>
      <c r="H401" s="330"/>
      <c r="I401" s="332"/>
    </row>
    <row r="402" spans="1:9">
      <c r="A402" s="329"/>
      <c r="B402" s="330"/>
      <c r="C402" s="330"/>
      <c r="D402" s="330"/>
      <c r="E402" s="331"/>
      <c r="F402" s="332"/>
      <c r="G402" s="330"/>
      <c r="H402" s="330"/>
      <c r="I402" s="332"/>
    </row>
    <row r="403" spans="1:9">
      <c r="A403" s="329"/>
      <c r="B403" s="330"/>
      <c r="C403" s="330"/>
      <c r="D403" s="330"/>
      <c r="E403" s="331"/>
      <c r="F403" s="332"/>
      <c r="G403" s="330"/>
      <c r="H403" s="330"/>
      <c r="I403" s="332"/>
    </row>
    <row r="404" spans="1:9">
      <c r="A404" s="329"/>
      <c r="B404" s="330"/>
      <c r="C404" s="330"/>
      <c r="D404" s="330"/>
      <c r="E404" s="331"/>
      <c r="F404" s="332"/>
      <c r="G404" s="330"/>
      <c r="H404" s="330"/>
      <c r="I404" s="332"/>
    </row>
  </sheetData>
  <mergeCells count="153">
    <mergeCell ref="G12:H12"/>
    <mergeCell ref="G13:H13"/>
    <mergeCell ref="G14:H14"/>
    <mergeCell ref="G15:H15"/>
    <mergeCell ref="A1:P1"/>
    <mergeCell ref="G4:H4"/>
    <mergeCell ref="G3:H3"/>
    <mergeCell ref="G5:H5"/>
    <mergeCell ref="G6:H6"/>
    <mergeCell ref="G7:H7"/>
    <mergeCell ref="G8:H8"/>
    <mergeCell ref="G9:H9"/>
    <mergeCell ref="K7:L7"/>
    <mergeCell ref="K8:L8"/>
    <mergeCell ref="K9:L9"/>
    <mergeCell ref="K10:L10"/>
    <mergeCell ref="I8:J8"/>
    <mergeCell ref="I9:J9"/>
    <mergeCell ref="I10:J10"/>
    <mergeCell ref="I11:J11"/>
    <mergeCell ref="I12:J12"/>
    <mergeCell ref="I13:J13"/>
    <mergeCell ref="M4:N4"/>
    <mergeCell ref="M5:N5"/>
    <mergeCell ref="D41:F41"/>
    <mergeCell ref="D35:F35"/>
    <mergeCell ref="I3:J3"/>
    <mergeCell ref="K3:L3"/>
    <mergeCell ref="M3:N3"/>
    <mergeCell ref="O3:P3"/>
    <mergeCell ref="I4:J4"/>
    <mergeCell ref="I5:J5"/>
    <mergeCell ref="I6:J6"/>
    <mergeCell ref="I7:J7"/>
    <mergeCell ref="G22:H22"/>
    <mergeCell ref="G23:H23"/>
    <mergeCell ref="G24:H24"/>
    <mergeCell ref="G25:H25"/>
    <mergeCell ref="G32:H32"/>
    <mergeCell ref="G33:H33"/>
    <mergeCell ref="G16:H16"/>
    <mergeCell ref="G17:H17"/>
    <mergeCell ref="G18:H18"/>
    <mergeCell ref="G19:H19"/>
    <mergeCell ref="G20:H20"/>
    <mergeCell ref="G21:H21"/>
    <mergeCell ref="G10:H10"/>
    <mergeCell ref="G11:H11"/>
    <mergeCell ref="K13:L13"/>
    <mergeCell ref="K14:L14"/>
    <mergeCell ref="K15:L15"/>
    <mergeCell ref="K16:L16"/>
    <mergeCell ref="I20:J20"/>
    <mergeCell ref="I21:J21"/>
    <mergeCell ref="I22:J22"/>
    <mergeCell ref="I23:J23"/>
    <mergeCell ref="I24:J24"/>
    <mergeCell ref="I14:J14"/>
    <mergeCell ref="I15:J15"/>
    <mergeCell ref="I16:J16"/>
    <mergeCell ref="I17:J17"/>
    <mergeCell ref="I18:J18"/>
    <mergeCell ref="I19:J19"/>
    <mergeCell ref="K4:L4"/>
    <mergeCell ref="K5:L5"/>
    <mergeCell ref="K6:L6"/>
    <mergeCell ref="M18:N18"/>
    <mergeCell ref="M19:N19"/>
    <mergeCell ref="M20:N20"/>
    <mergeCell ref="M21:N21"/>
    <mergeCell ref="M10:N10"/>
    <mergeCell ref="M11:N11"/>
    <mergeCell ref="M12:N12"/>
    <mergeCell ref="M13:N13"/>
    <mergeCell ref="M14:N14"/>
    <mergeCell ref="M15:N15"/>
    <mergeCell ref="M6:N6"/>
    <mergeCell ref="M7:N7"/>
    <mergeCell ref="M8:N8"/>
    <mergeCell ref="M9:N9"/>
    <mergeCell ref="K17:L17"/>
    <mergeCell ref="K18:L18"/>
    <mergeCell ref="K19:L19"/>
    <mergeCell ref="K20:L20"/>
    <mergeCell ref="K21:L21"/>
    <mergeCell ref="K11:L11"/>
    <mergeCell ref="K12:L12"/>
    <mergeCell ref="O13:P13"/>
    <mergeCell ref="O14:P14"/>
    <mergeCell ref="O15:P15"/>
    <mergeCell ref="O16:P16"/>
    <mergeCell ref="O17:P17"/>
    <mergeCell ref="O18:P18"/>
    <mergeCell ref="M33:N33"/>
    <mergeCell ref="O4:P4"/>
    <mergeCell ref="O5:P5"/>
    <mergeCell ref="O6:P6"/>
    <mergeCell ref="O7:P7"/>
    <mergeCell ref="O8:P8"/>
    <mergeCell ref="O9:P9"/>
    <mergeCell ref="O10:P10"/>
    <mergeCell ref="O11:P11"/>
    <mergeCell ref="O12:P12"/>
    <mergeCell ref="M22:N22"/>
    <mergeCell ref="M23:N23"/>
    <mergeCell ref="M24:N24"/>
    <mergeCell ref="M25:N25"/>
    <mergeCell ref="M26:N26"/>
    <mergeCell ref="M32:N32"/>
    <mergeCell ref="M16:N16"/>
    <mergeCell ref="M17:N17"/>
    <mergeCell ref="O25:P25"/>
    <mergeCell ref="O26:P26"/>
    <mergeCell ref="O32:P32"/>
    <mergeCell ref="O33:P33"/>
    <mergeCell ref="G26:H26"/>
    <mergeCell ref="O19:P19"/>
    <mergeCell ref="O20:P20"/>
    <mergeCell ref="O21:P21"/>
    <mergeCell ref="O22:P22"/>
    <mergeCell ref="O23:P23"/>
    <mergeCell ref="O24:P24"/>
    <mergeCell ref="K26:L26"/>
    <mergeCell ref="K32:L32"/>
    <mergeCell ref="K33:L33"/>
    <mergeCell ref="I26:J26"/>
    <mergeCell ref="I32:J32"/>
    <mergeCell ref="I33:J33"/>
    <mergeCell ref="I25:J25"/>
    <mergeCell ref="K23:L23"/>
    <mergeCell ref="K24:L24"/>
    <mergeCell ref="K25:L25"/>
    <mergeCell ref="K22:L22"/>
    <mergeCell ref="G27:H27"/>
    <mergeCell ref="G28:H28"/>
    <mergeCell ref="M27:N27"/>
    <mergeCell ref="M28:N28"/>
    <mergeCell ref="M29:N29"/>
    <mergeCell ref="M30:N30"/>
    <mergeCell ref="O27:P27"/>
    <mergeCell ref="O28:P28"/>
    <mergeCell ref="O29:P29"/>
    <mergeCell ref="O30:P30"/>
    <mergeCell ref="G29:H29"/>
    <mergeCell ref="G30:H30"/>
    <mergeCell ref="I30:J30"/>
    <mergeCell ref="I27:J27"/>
    <mergeCell ref="I28:J28"/>
    <mergeCell ref="I29:J29"/>
    <mergeCell ref="K27:L27"/>
    <mergeCell ref="K28:L28"/>
    <mergeCell ref="K29:L29"/>
    <mergeCell ref="K30:L30"/>
  </mergeCells>
  <printOptions horizontalCentered="1"/>
  <pageMargins left="0.22" right="0.22" top="0.22" bottom="0.22" header="0.3" footer="0.12"/>
  <pageSetup paperSize="9" scale="65" orientation="landscape" horizontalDpi="4294967293" verticalDpi="200" r:id="rId1"/>
  <headerFooter>
    <oddFooter>&amp;R&amp;P : &amp;D</oddFooter>
  </headerFooter>
  <ignoredErrors>
    <ignoredError sqref="G41 G38:H40 O36:P40 M36:N40 K36:L40 I36:J40 H36 H37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'inputData(1)'!$C$25:$C$29</xm:f>
          </x14:formula1>
          <xm:sqref>G4:G33 K4:K33 O4:O33 M4:M33 I4:I33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rgb="FFA8C36B"/>
  </sheetPr>
  <dimension ref="A1:AG40"/>
  <sheetViews>
    <sheetView tabSelected="1" view="pageBreakPreview" topLeftCell="A2" zoomScale="80" zoomScaleNormal="80" zoomScaleSheetLayoutView="80" workbookViewId="0">
      <selection activeCell="AF34" sqref="AF34:AG34"/>
    </sheetView>
  </sheetViews>
  <sheetFormatPr defaultColWidth="6.28515625" defaultRowHeight="26.25" customHeight="1"/>
  <cols>
    <col min="1" max="3" width="7.7109375" style="433" customWidth="1"/>
    <col min="4" max="5" width="2.140625" style="435" customWidth="1"/>
    <col min="6" max="10" width="6" style="433" customWidth="1"/>
    <col min="11" max="11" width="3.28515625" style="433" customWidth="1"/>
    <col min="12" max="16" width="6" style="433" customWidth="1"/>
    <col min="17" max="17" width="3.85546875" style="433" customWidth="1"/>
    <col min="18" max="22" width="6" style="433" customWidth="1"/>
    <col min="23" max="23" width="3.28515625" style="423" customWidth="1"/>
    <col min="24" max="28" width="6" style="433" customWidth="1"/>
    <col min="29" max="29" width="3.28515625" style="423" customWidth="1"/>
    <col min="30" max="33" width="6" style="433" customWidth="1"/>
    <col min="34" max="16384" width="6.28515625" style="433"/>
  </cols>
  <sheetData>
    <row r="1" spans="1:33" s="401" customFormat="1" ht="21.75" customHeight="1">
      <c r="A1" s="712" t="s">
        <v>73</v>
      </c>
      <c r="B1" s="712"/>
      <c r="C1" s="712"/>
      <c r="D1" s="406"/>
      <c r="E1" s="407"/>
      <c r="F1" s="667" t="s">
        <v>336</v>
      </c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V1" s="667"/>
      <c r="W1" s="667"/>
      <c r="X1" s="667"/>
      <c r="Y1" s="667"/>
      <c r="Z1" s="667"/>
      <c r="AA1" s="667"/>
      <c r="AB1" s="667"/>
      <c r="AC1" s="667"/>
      <c r="AD1" s="664" t="s">
        <v>334</v>
      </c>
      <c r="AE1" s="665"/>
      <c r="AF1" s="665"/>
      <c r="AG1" s="666"/>
    </row>
    <row r="2" spans="1:33" s="401" customFormat="1" ht="21.75" customHeight="1">
      <c r="A2" s="714" t="s">
        <v>47</v>
      </c>
      <c r="B2" s="714"/>
      <c r="C2" s="714"/>
      <c r="D2" s="408"/>
      <c r="E2" s="409"/>
      <c r="F2" s="668" t="s">
        <v>526</v>
      </c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/>
      <c r="W2" s="668"/>
      <c r="X2" s="668"/>
      <c r="Y2" s="668"/>
      <c r="Z2" s="668"/>
      <c r="AA2" s="668"/>
      <c r="AB2" s="668"/>
      <c r="AC2" s="668"/>
      <c r="AD2" s="558"/>
      <c r="AE2" s="411" t="s">
        <v>44</v>
      </c>
      <c r="AF2" s="649">
        <f>MAX('4.Comparative'!G36:G40)</f>
        <v>10</v>
      </c>
      <c r="AG2" s="650"/>
    </row>
    <row r="3" spans="1:33" s="405" customFormat="1" ht="24" customHeight="1">
      <c r="A3" s="713" t="s">
        <v>48</v>
      </c>
      <c r="B3" s="713"/>
      <c r="C3" s="713"/>
      <c r="D3" s="412"/>
      <c r="E3" s="413"/>
      <c r="F3" s="669" t="str">
        <f>VLOOKUP(AF3,'inputData(1)'!B32:D36,3,FALSE)</f>
        <v>การพัฒนาด้านอาชีพ</v>
      </c>
      <c r="G3" s="669"/>
      <c r="H3" s="669"/>
      <c r="I3" s="669"/>
      <c r="J3" s="669"/>
      <c r="K3" s="669"/>
      <c r="L3" s="669"/>
      <c r="M3" s="669"/>
      <c r="N3" s="669"/>
      <c r="O3" s="669"/>
      <c r="P3" s="669"/>
      <c r="Q3" s="669"/>
      <c r="R3" s="669"/>
      <c r="S3" s="669"/>
      <c r="T3" s="669"/>
      <c r="U3" s="669"/>
      <c r="V3" s="669"/>
      <c r="W3" s="669"/>
      <c r="X3" s="669"/>
      <c r="Y3" s="669"/>
      <c r="Z3" s="669"/>
      <c r="AA3" s="669"/>
      <c r="AB3" s="669"/>
      <c r="AC3" s="669"/>
      <c r="AD3" s="559"/>
      <c r="AE3" s="560" t="s">
        <v>102</v>
      </c>
      <c r="AF3" s="670">
        <f>MAX('4.Comparative'!H36:H40)</f>
        <v>55.555555555555557</v>
      </c>
      <c r="AG3" s="671"/>
    </row>
    <row r="4" spans="1:33" s="416" customFormat="1" ht="20.25" customHeight="1">
      <c r="A4" s="721" t="s">
        <v>261</v>
      </c>
      <c r="B4" s="721"/>
      <c r="C4" s="721"/>
      <c r="D4" s="414"/>
      <c r="E4" s="415"/>
      <c r="F4" s="679" t="str">
        <f>VLOOKUP(AF3,'inputData(1)'!B32:E36,4,FALSE)</f>
        <v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v>
      </c>
      <c r="G4" s="679"/>
      <c r="H4" s="679"/>
      <c r="I4" s="679"/>
      <c r="J4" s="679"/>
      <c r="K4" s="679"/>
      <c r="L4" s="679"/>
      <c r="M4" s="679"/>
      <c r="N4" s="679"/>
      <c r="O4" s="679"/>
      <c r="P4" s="679"/>
      <c r="Q4" s="679"/>
      <c r="R4" s="679"/>
      <c r="S4" s="679"/>
      <c r="T4" s="679"/>
      <c r="U4" s="679"/>
      <c r="V4" s="679"/>
      <c r="W4" s="679"/>
      <c r="X4" s="679"/>
      <c r="Y4" s="679"/>
      <c r="Z4" s="679"/>
      <c r="AA4" s="679"/>
      <c r="AB4" s="679"/>
      <c r="AC4" s="679"/>
      <c r="AD4" s="679"/>
      <c r="AE4" s="679"/>
      <c r="AF4" s="679"/>
      <c r="AG4" s="679"/>
    </row>
    <row r="5" spans="1:33" s="416" customFormat="1" ht="20.25" customHeight="1">
      <c r="A5" s="721"/>
      <c r="B5" s="721"/>
      <c r="C5" s="721"/>
      <c r="D5" s="414"/>
      <c r="E5" s="417"/>
      <c r="F5" s="679"/>
      <c r="G5" s="679"/>
      <c r="H5" s="679"/>
      <c r="I5" s="679"/>
      <c r="J5" s="679"/>
      <c r="K5" s="679"/>
      <c r="L5" s="679"/>
      <c r="M5" s="679"/>
      <c r="N5" s="679"/>
      <c r="O5" s="679"/>
      <c r="P5" s="679"/>
      <c r="Q5" s="679"/>
      <c r="R5" s="679"/>
      <c r="S5" s="679"/>
      <c r="T5" s="679"/>
      <c r="U5" s="679"/>
      <c r="V5" s="679"/>
      <c r="W5" s="679"/>
      <c r="X5" s="679"/>
      <c r="Y5" s="679"/>
      <c r="Z5" s="679"/>
      <c r="AA5" s="679"/>
      <c r="AB5" s="679"/>
      <c r="AC5" s="679"/>
      <c r="AD5" s="679"/>
      <c r="AE5" s="679"/>
      <c r="AF5" s="679"/>
      <c r="AG5" s="679"/>
    </row>
    <row r="6" spans="1:33" s="416" customFormat="1" ht="20.25" customHeight="1">
      <c r="A6" s="721"/>
      <c r="B6" s="721"/>
      <c r="C6" s="721"/>
      <c r="D6" s="414"/>
      <c r="E6" s="417"/>
      <c r="F6" s="679"/>
      <c r="G6" s="679"/>
      <c r="H6" s="679"/>
      <c r="I6" s="679"/>
      <c r="J6" s="679"/>
      <c r="K6" s="679"/>
      <c r="L6" s="679"/>
      <c r="M6" s="679"/>
      <c r="N6" s="679"/>
      <c r="O6" s="679"/>
      <c r="P6" s="679"/>
      <c r="Q6" s="679"/>
      <c r="R6" s="679"/>
      <c r="S6" s="679"/>
      <c r="T6" s="679"/>
      <c r="U6" s="679"/>
      <c r="V6" s="679"/>
      <c r="W6" s="679"/>
      <c r="X6" s="679"/>
      <c r="Y6" s="679"/>
      <c r="Z6" s="679"/>
      <c r="AA6" s="679"/>
      <c r="AB6" s="679"/>
      <c r="AC6" s="679"/>
      <c r="AD6" s="679"/>
      <c r="AE6" s="679"/>
      <c r="AF6" s="679"/>
      <c r="AG6" s="679"/>
    </row>
    <row r="7" spans="1:33" s="418" customFormat="1" ht="20.25" customHeight="1">
      <c r="A7" s="721"/>
      <c r="B7" s="721"/>
      <c r="C7" s="721"/>
      <c r="D7" s="414"/>
      <c r="E7" s="417"/>
      <c r="F7" s="679"/>
      <c r="G7" s="679"/>
      <c r="H7" s="679"/>
      <c r="I7" s="679"/>
      <c r="J7" s="679"/>
      <c r="K7" s="679"/>
      <c r="L7" s="679"/>
      <c r="M7" s="679"/>
      <c r="N7" s="679"/>
      <c r="O7" s="679"/>
      <c r="P7" s="679"/>
      <c r="Q7" s="679"/>
      <c r="R7" s="679"/>
      <c r="S7" s="679"/>
      <c r="T7" s="679"/>
      <c r="U7" s="679"/>
      <c r="V7" s="679"/>
      <c r="W7" s="679"/>
      <c r="X7" s="679"/>
      <c r="Y7" s="679"/>
      <c r="Z7" s="679"/>
      <c r="AA7" s="679"/>
      <c r="AB7" s="679"/>
      <c r="AC7" s="679"/>
      <c r="AD7" s="679"/>
      <c r="AE7" s="679"/>
      <c r="AF7" s="679"/>
      <c r="AG7" s="679"/>
    </row>
    <row r="8" spans="1:33" s="423" customFormat="1" ht="9" customHeight="1" thickBot="1">
      <c r="A8" s="419"/>
      <c r="B8" s="419"/>
      <c r="C8" s="419"/>
      <c r="D8" s="420"/>
      <c r="E8" s="421"/>
      <c r="F8" s="422"/>
      <c r="G8" s="422"/>
      <c r="H8" s="422"/>
      <c r="I8" s="422"/>
      <c r="J8" s="422"/>
      <c r="K8" s="422"/>
      <c r="L8" s="422"/>
      <c r="M8" s="422"/>
      <c r="N8" s="422"/>
      <c r="O8" s="422"/>
      <c r="P8" s="422"/>
      <c r="Q8" s="422"/>
      <c r="R8" s="422"/>
      <c r="S8" s="422"/>
      <c r="T8" s="422"/>
      <c r="U8" s="422"/>
      <c r="V8" s="422"/>
      <c r="W8" s="422"/>
      <c r="X8" s="422"/>
      <c r="Y8" s="422"/>
      <c r="Z8" s="422"/>
      <c r="AA8" s="422"/>
      <c r="AB8" s="422"/>
      <c r="AC8" s="422"/>
      <c r="AD8" s="422"/>
      <c r="AE8" s="422"/>
      <c r="AF8" s="422"/>
      <c r="AG8" s="422"/>
    </row>
    <row r="9" spans="1:33" s="401" customFormat="1" ht="21.75" customHeight="1">
      <c r="A9" s="715" t="s">
        <v>330</v>
      </c>
      <c r="B9" s="716"/>
      <c r="C9" s="717"/>
      <c r="D9" s="399"/>
      <c r="E9" s="400"/>
      <c r="F9" s="661" t="s">
        <v>335</v>
      </c>
      <c r="G9" s="662"/>
      <c r="H9" s="662"/>
      <c r="I9" s="662"/>
      <c r="J9" s="662"/>
      <c r="K9" s="662"/>
      <c r="L9" s="662"/>
      <c r="M9" s="662"/>
      <c r="N9" s="662"/>
      <c r="O9" s="662"/>
      <c r="P9" s="663"/>
      <c r="Q9" s="400"/>
      <c r="R9" s="643" t="s">
        <v>331</v>
      </c>
      <c r="S9" s="644"/>
      <c r="T9" s="644"/>
      <c r="U9" s="644"/>
      <c r="V9" s="644"/>
      <c r="W9" s="644"/>
      <c r="X9" s="644"/>
      <c r="Y9" s="644"/>
      <c r="Z9" s="644"/>
      <c r="AA9" s="644"/>
      <c r="AB9" s="644"/>
      <c r="AC9" s="644"/>
      <c r="AD9" s="644"/>
      <c r="AE9" s="644"/>
      <c r="AF9" s="644"/>
      <c r="AG9" s="645"/>
    </row>
    <row r="10" spans="1:33" s="405" customFormat="1" ht="21.75" customHeight="1" thickBot="1">
      <c r="A10" s="718" t="s">
        <v>43</v>
      </c>
      <c r="B10" s="719"/>
      <c r="C10" s="720"/>
      <c r="D10" s="399"/>
      <c r="E10" s="400"/>
      <c r="F10" s="711" t="s">
        <v>325</v>
      </c>
      <c r="G10" s="683"/>
      <c r="H10" s="683"/>
      <c r="I10" s="683"/>
      <c r="J10" s="683"/>
      <c r="K10" s="402"/>
      <c r="L10" s="683" t="s">
        <v>326</v>
      </c>
      <c r="M10" s="683"/>
      <c r="N10" s="683"/>
      <c r="O10" s="683"/>
      <c r="P10" s="684"/>
      <c r="Q10" s="403"/>
      <c r="R10" s="682" t="s">
        <v>327</v>
      </c>
      <c r="S10" s="646"/>
      <c r="T10" s="646"/>
      <c r="U10" s="646"/>
      <c r="V10" s="646"/>
      <c r="W10" s="404"/>
      <c r="X10" s="646" t="s">
        <v>328</v>
      </c>
      <c r="Y10" s="646"/>
      <c r="Z10" s="646"/>
      <c r="AA10" s="646"/>
      <c r="AB10" s="646"/>
      <c r="AC10" s="404"/>
      <c r="AD10" s="646" t="s">
        <v>329</v>
      </c>
      <c r="AE10" s="646"/>
      <c r="AF10" s="646"/>
      <c r="AG10" s="660"/>
    </row>
    <row r="11" spans="1:33" s="423" customFormat="1" ht="8.25" customHeight="1" thickBot="1">
      <c r="A11" s="424"/>
      <c r="B11" s="424"/>
      <c r="C11" s="425"/>
      <c r="D11" s="425"/>
      <c r="E11" s="426"/>
      <c r="F11" s="427"/>
      <c r="G11" s="425"/>
      <c r="H11" s="427"/>
      <c r="I11" s="427"/>
      <c r="K11" s="427"/>
      <c r="L11" s="508"/>
      <c r="M11" s="427"/>
      <c r="N11" s="425"/>
      <c r="O11" s="427"/>
      <c r="P11" s="427"/>
      <c r="Q11" s="425"/>
      <c r="R11" s="427"/>
    </row>
    <row r="12" spans="1:33" ht="20.25" customHeight="1" thickBot="1">
      <c r="A12" s="689" t="s">
        <v>338</v>
      </c>
      <c r="B12" s="690"/>
      <c r="C12" s="691"/>
      <c r="D12" s="425"/>
      <c r="E12" s="428" t="s">
        <v>260</v>
      </c>
      <c r="F12" s="673" t="s">
        <v>538</v>
      </c>
      <c r="G12" s="674"/>
      <c r="H12" s="674"/>
      <c r="I12" s="674"/>
      <c r="J12" s="674"/>
      <c r="K12" s="429"/>
      <c r="L12" s="655" t="s">
        <v>529</v>
      </c>
      <c r="M12" s="656"/>
      <c r="N12" s="656"/>
      <c r="O12" s="656"/>
      <c r="P12" s="656"/>
      <c r="Q12" s="430"/>
      <c r="R12" s="654" t="s">
        <v>537</v>
      </c>
      <c r="S12" s="654"/>
      <c r="T12" s="654"/>
      <c r="U12" s="654"/>
      <c r="V12" s="654"/>
      <c r="W12" s="431"/>
      <c r="X12" s="672" t="s">
        <v>532</v>
      </c>
      <c r="Y12" s="672"/>
      <c r="Z12" s="672"/>
      <c r="AA12" s="672"/>
      <c r="AB12" s="672"/>
      <c r="AC12" s="432"/>
      <c r="AD12" s="677" t="s">
        <v>546</v>
      </c>
      <c r="AE12" s="678"/>
      <c r="AF12" s="678"/>
      <c r="AG12" s="678"/>
    </row>
    <row r="13" spans="1:33" ht="23.25" customHeight="1">
      <c r="A13" s="692" t="s">
        <v>545</v>
      </c>
      <c r="B13" s="693"/>
      <c r="C13" s="694"/>
      <c r="D13" s="425"/>
      <c r="E13" s="434"/>
      <c r="F13" s="674"/>
      <c r="G13" s="674"/>
      <c r="H13" s="674"/>
      <c r="I13" s="674"/>
      <c r="J13" s="674"/>
      <c r="K13" s="429"/>
      <c r="L13" s="656"/>
      <c r="M13" s="656"/>
      <c r="N13" s="656"/>
      <c r="O13" s="656"/>
      <c r="P13" s="656"/>
      <c r="Q13" s="430"/>
      <c r="R13" s="654"/>
      <c r="S13" s="654"/>
      <c r="T13" s="654"/>
      <c r="U13" s="654"/>
      <c r="V13" s="654"/>
      <c r="W13" s="431"/>
      <c r="X13" s="672"/>
      <c r="Y13" s="672"/>
      <c r="Z13" s="672"/>
      <c r="AA13" s="672"/>
      <c r="AB13" s="672"/>
      <c r="AC13" s="432"/>
      <c r="AD13" s="678"/>
      <c r="AE13" s="678"/>
      <c r="AF13" s="678"/>
      <c r="AG13" s="678"/>
    </row>
    <row r="14" spans="1:33" ht="20.25" customHeight="1">
      <c r="A14" s="695"/>
      <c r="B14" s="696"/>
      <c r="C14" s="697"/>
      <c r="E14" s="428"/>
      <c r="F14" s="674"/>
      <c r="G14" s="674"/>
      <c r="H14" s="674"/>
      <c r="I14" s="674"/>
      <c r="J14" s="674"/>
      <c r="K14" s="429"/>
      <c r="L14" s="656"/>
      <c r="M14" s="656"/>
      <c r="N14" s="656"/>
      <c r="O14" s="656"/>
      <c r="P14" s="656"/>
      <c r="Q14" s="430"/>
      <c r="R14" s="654"/>
      <c r="S14" s="654"/>
      <c r="T14" s="654"/>
      <c r="U14" s="654"/>
      <c r="V14" s="654"/>
      <c r="W14" s="436"/>
      <c r="X14" s="672"/>
      <c r="Y14" s="672"/>
      <c r="Z14" s="672"/>
      <c r="AA14" s="672"/>
      <c r="AB14" s="672"/>
      <c r="AC14" s="432"/>
      <c r="AD14" s="678"/>
      <c r="AE14" s="678"/>
      <c r="AF14" s="678"/>
      <c r="AG14" s="678"/>
    </row>
    <row r="15" spans="1:33" ht="20.25" customHeight="1">
      <c r="A15" s="695"/>
      <c r="B15" s="696"/>
      <c r="C15" s="697"/>
      <c r="E15" s="428"/>
      <c r="F15" s="674"/>
      <c r="G15" s="674"/>
      <c r="H15" s="674"/>
      <c r="I15" s="674"/>
      <c r="J15" s="674"/>
      <c r="K15" s="429"/>
      <c r="L15" s="656"/>
      <c r="M15" s="656"/>
      <c r="N15" s="656"/>
      <c r="O15" s="656"/>
      <c r="P15" s="656"/>
      <c r="Q15" s="430"/>
      <c r="R15" s="654"/>
      <c r="S15" s="654"/>
      <c r="T15" s="654"/>
      <c r="U15" s="654"/>
      <c r="V15" s="654"/>
      <c r="W15" s="436"/>
      <c r="X15" s="672"/>
      <c r="Y15" s="672"/>
      <c r="Z15" s="672"/>
      <c r="AA15" s="672"/>
      <c r="AB15" s="672"/>
      <c r="AC15" s="432"/>
      <c r="AD15" s="678"/>
      <c r="AE15" s="678"/>
      <c r="AF15" s="678"/>
      <c r="AG15" s="678"/>
    </row>
    <row r="16" spans="1:33" ht="20.25" customHeight="1" thickBot="1">
      <c r="A16" s="698"/>
      <c r="B16" s="699"/>
      <c r="C16" s="700"/>
      <c r="D16" s="425"/>
      <c r="E16" s="428"/>
      <c r="F16" s="674"/>
      <c r="G16" s="674"/>
      <c r="H16" s="674"/>
      <c r="I16" s="674"/>
      <c r="J16" s="674"/>
      <c r="K16" s="429"/>
      <c r="L16" s="437" t="s">
        <v>44</v>
      </c>
      <c r="M16" s="437">
        <v>13</v>
      </c>
      <c r="N16" s="438" t="s">
        <v>46</v>
      </c>
      <c r="O16" s="439"/>
      <c r="P16" s="438" t="s">
        <v>79</v>
      </c>
      <c r="Q16" s="440"/>
      <c r="R16" s="441" t="s">
        <v>45</v>
      </c>
      <c r="S16" s="441">
        <v>1411</v>
      </c>
      <c r="T16" s="442" t="s">
        <v>46</v>
      </c>
      <c r="U16" s="441"/>
      <c r="V16" s="441" t="s">
        <v>536</v>
      </c>
      <c r="W16" s="432"/>
      <c r="X16" s="438" t="s">
        <v>45</v>
      </c>
      <c r="Y16" s="438">
        <v>1411</v>
      </c>
      <c r="Z16" s="438" t="s">
        <v>46</v>
      </c>
      <c r="AA16" s="438"/>
      <c r="AB16" s="438" t="s">
        <v>536</v>
      </c>
      <c r="AC16" s="432"/>
      <c r="AD16" s="678"/>
      <c r="AE16" s="678"/>
      <c r="AF16" s="678"/>
      <c r="AG16" s="678"/>
    </row>
    <row r="17" spans="1:33" s="435" customFormat="1" ht="8.25" customHeight="1" thickBot="1">
      <c r="C17" s="425"/>
      <c r="D17" s="425"/>
      <c r="E17" s="428"/>
      <c r="F17" s="429"/>
      <c r="G17" s="443"/>
      <c r="H17" s="444"/>
      <c r="I17" s="445"/>
      <c r="J17" s="443"/>
      <c r="K17" s="446"/>
      <c r="L17" s="429"/>
      <c r="M17" s="429"/>
      <c r="N17" s="429"/>
      <c r="O17" s="446"/>
      <c r="P17" s="429"/>
      <c r="Q17" s="429"/>
      <c r="R17" s="429"/>
      <c r="S17" s="429"/>
      <c r="T17" s="688"/>
      <c r="U17" s="688"/>
      <c r="V17" s="688"/>
      <c r="W17" s="429"/>
      <c r="X17" s="429"/>
      <c r="Y17" s="429"/>
      <c r="Z17" s="429"/>
      <c r="AA17" s="688"/>
      <c r="AB17" s="688"/>
      <c r="AC17" s="429"/>
      <c r="AD17" s="678"/>
      <c r="AE17" s="678"/>
      <c r="AF17" s="678"/>
      <c r="AG17" s="678"/>
    </row>
    <row r="18" spans="1:33" s="435" customFormat="1" ht="20.25" customHeight="1" thickBot="1">
      <c r="A18" s="689" t="s">
        <v>337</v>
      </c>
      <c r="B18" s="690"/>
      <c r="C18" s="691"/>
      <c r="D18" s="425"/>
      <c r="E18" s="428"/>
      <c r="F18" s="673" t="s">
        <v>539</v>
      </c>
      <c r="G18" s="674"/>
      <c r="H18" s="674"/>
      <c r="I18" s="674"/>
      <c r="J18" s="674"/>
      <c r="K18" s="446"/>
      <c r="L18" s="655" t="s">
        <v>530</v>
      </c>
      <c r="M18" s="656"/>
      <c r="N18" s="656"/>
      <c r="O18" s="656"/>
      <c r="P18" s="656"/>
      <c r="Q18" s="431"/>
      <c r="R18" s="654" t="s">
        <v>543</v>
      </c>
      <c r="S18" s="654"/>
      <c r="T18" s="654"/>
      <c r="U18" s="654"/>
      <c r="V18" s="654"/>
      <c r="W18" s="431"/>
      <c r="X18" s="676" t="s">
        <v>544</v>
      </c>
      <c r="Y18" s="676"/>
      <c r="Z18" s="676"/>
      <c r="AA18" s="676"/>
      <c r="AB18" s="676"/>
      <c r="AC18" s="429"/>
      <c r="AD18" s="678"/>
      <c r="AE18" s="678"/>
      <c r="AF18" s="678"/>
      <c r="AG18" s="678"/>
    </row>
    <row r="19" spans="1:33" s="435" customFormat="1" ht="20.25" customHeight="1">
      <c r="A19" s="702">
        <v>340000</v>
      </c>
      <c r="B19" s="703"/>
      <c r="C19" s="704"/>
      <c r="D19" s="425"/>
      <c r="E19" s="447"/>
      <c r="F19" s="674"/>
      <c r="G19" s="674"/>
      <c r="H19" s="674"/>
      <c r="I19" s="674"/>
      <c r="J19" s="674"/>
      <c r="K19" s="429"/>
      <c r="L19" s="656"/>
      <c r="M19" s="656"/>
      <c r="N19" s="656"/>
      <c r="O19" s="656"/>
      <c r="P19" s="656"/>
      <c r="Q19" s="431"/>
      <c r="R19" s="654"/>
      <c r="S19" s="654"/>
      <c r="T19" s="654"/>
      <c r="U19" s="654"/>
      <c r="V19" s="654"/>
      <c r="W19" s="431"/>
      <c r="X19" s="676"/>
      <c r="Y19" s="676"/>
      <c r="Z19" s="676"/>
      <c r="AA19" s="676"/>
      <c r="AB19" s="676"/>
      <c r="AC19" s="429"/>
      <c r="AD19" s="678"/>
      <c r="AE19" s="678"/>
      <c r="AF19" s="678"/>
      <c r="AG19" s="678"/>
    </row>
    <row r="20" spans="1:33" s="435" customFormat="1" ht="20.25" customHeight="1">
      <c r="A20" s="705"/>
      <c r="B20" s="706"/>
      <c r="C20" s="707"/>
      <c r="D20" s="425"/>
      <c r="E20" s="447"/>
      <c r="F20" s="674"/>
      <c r="G20" s="674"/>
      <c r="H20" s="674"/>
      <c r="I20" s="674"/>
      <c r="J20" s="674"/>
      <c r="K20" s="429"/>
      <c r="L20" s="656"/>
      <c r="M20" s="656"/>
      <c r="N20" s="656"/>
      <c r="O20" s="656"/>
      <c r="P20" s="656"/>
      <c r="Q20" s="431"/>
      <c r="R20" s="654"/>
      <c r="S20" s="654"/>
      <c r="T20" s="654"/>
      <c r="U20" s="654"/>
      <c r="V20" s="654"/>
      <c r="W20" s="431"/>
      <c r="X20" s="676"/>
      <c r="Y20" s="676"/>
      <c r="Z20" s="676"/>
      <c r="AA20" s="676"/>
      <c r="AB20" s="676"/>
      <c r="AC20" s="429"/>
      <c r="AD20" s="678"/>
      <c r="AE20" s="678"/>
      <c r="AF20" s="678"/>
      <c r="AG20" s="678"/>
    </row>
    <row r="21" spans="1:33" s="435" customFormat="1" ht="20.25" customHeight="1">
      <c r="A21" s="705"/>
      <c r="B21" s="706"/>
      <c r="C21" s="707"/>
      <c r="D21" s="425"/>
      <c r="E21" s="447"/>
      <c r="F21" s="674"/>
      <c r="G21" s="674"/>
      <c r="H21" s="674"/>
      <c r="I21" s="674"/>
      <c r="J21" s="674"/>
      <c r="K21" s="429"/>
      <c r="L21" s="656"/>
      <c r="M21" s="656"/>
      <c r="N21" s="656"/>
      <c r="O21" s="656"/>
      <c r="P21" s="656"/>
      <c r="Q21" s="431"/>
      <c r="R21" s="654"/>
      <c r="S21" s="654"/>
      <c r="T21" s="654"/>
      <c r="U21" s="654"/>
      <c r="V21" s="654"/>
      <c r="W21" s="431"/>
      <c r="X21" s="676"/>
      <c r="Y21" s="676"/>
      <c r="Z21" s="676"/>
      <c r="AA21" s="676"/>
      <c r="AB21" s="676"/>
      <c r="AC21" s="429"/>
      <c r="AD21" s="678"/>
      <c r="AE21" s="678"/>
      <c r="AF21" s="678"/>
      <c r="AG21" s="678"/>
    </row>
    <row r="22" spans="1:33" s="435" customFormat="1" ht="20.25" customHeight="1" thickBot="1">
      <c r="A22" s="708"/>
      <c r="B22" s="709"/>
      <c r="C22" s="710"/>
      <c r="E22" s="434"/>
      <c r="F22" s="674"/>
      <c r="G22" s="674"/>
      <c r="H22" s="674"/>
      <c r="I22" s="674"/>
      <c r="J22" s="674"/>
      <c r="K22" s="429"/>
      <c r="L22" s="437" t="s">
        <v>44</v>
      </c>
      <c r="M22" s="437">
        <v>17</v>
      </c>
      <c r="N22" s="438" t="s">
        <v>46</v>
      </c>
      <c r="O22" s="439"/>
      <c r="P22" s="438" t="s">
        <v>79</v>
      </c>
      <c r="Q22" s="429"/>
      <c r="R22" s="441" t="s">
        <v>45</v>
      </c>
      <c r="S22" s="441">
        <f>234+668+514+346</f>
        <v>1762</v>
      </c>
      <c r="T22" s="441" t="s">
        <v>46</v>
      </c>
      <c r="U22" s="441"/>
      <c r="V22" s="441" t="s">
        <v>536</v>
      </c>
      <c r="W22" s="429"/>
      <c r="X22" s="438" t="s">
        <v>45</v>
      </c>
      <c r="Y22" s="438">
        <v>1762</v>
      </c>
      <c r="Z22" s="438" t="s">
        <v>46</v>
      </c>
      <c r="AA22" s="438"/>
      <c r="AB22" s="438" t="s">
        <v>536</v>
      </c>
      <c r="AC22" s="429"/>
      <c r="AD22" s="678"/>
      <c r="AE22" s="678"/>
      <c r="AF22" s="678"/>
      <c r="AG22" s="678"/>
    </row>
    <row r="23" spans="1:33" s="435" customFormat="1" ht="8.25" customHeight="1" thickBot="1">
      <c r="A23" s="448"/>
      <c r="B23" s="448"/>
      <c r="C23" s="448"/>
      <c r="D23" s="425"/>
      <c r="E23" s="428"/>
      <c r="F23" s="431"/>
      <c r="G23" s="431"/>
      <c r="H23" s="431"/>
      <c r="I23" s="431"/>
      <c r="J23" s="431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29"/>
      <c r="Y23" s="429"/>
      <c r="Z23" s="429"/>
      <c r="AA23" s="429"/>
      <c r="AB23" s="429"/>
      <c r="AC23" s="429"/>
      <c r="AD23" s="678"/>
      <c r="AE23" s="678"/>
      <c r="AF23" s="678"/>
      <c r="AG23" s="678"/>
    </row>
    <row r="24" spans="1:33" s="435" customFormat="1" ht="20.25" customHeight="1" thickBot="1">
      <c r="A24" s="689" t="s">
        <v>501</v>
      </c>
      <c r="B24" s="690"/>
      <c r="C24" s="691"/>
      <c r="D24" s="425"/>
      <c r="E24" s="428"/>
      <c r="F24" s="673" t="s">
        <v>540</v>
      </c>
      <c r="G24" s="674"/>
      <c r="H24" s="674"/>
      <c r="I24" s="674"/>
      <c r="J24" s="674"/>
      <c r="K24" s="429"/>
      <c r="L24" s="656" t="s">
        <v>531</v>
      </c>
      <c r="M24" s="656"/>
      <c r="N24" s="656"/>
      <c r="O24" s="656"/>
      <c r="P24" s="656"/>
      <c r="Q24" s="431"/>
      <c r="R24" s="654" t="s">
        <v>542</v>
      </c>
      <c r="S24" s="657"/>
      <c r="T24" s="657"/>
      <c r="U24" s="657"/>
      <c r="V24" s="657"/>
      <c r="W24" s="431"/>
      <c r="X24" s="675" t="s">
        <v>541</v>
      </c>
      <c r="Y24" s="676"/>
      <c r="Z24" s="676"/>
      <c r="AA24" s="676"/>
      <c r="AB24" s="676"/>
      <c r="AC24" s="429"/>
      <c r="AD24" s="678"/>
      <c r="AE24" s="678"/>
      <c r="AF24" s="678"/>
      <c r="AG24" s="678"/>
    </row>
    <row r="25" spans="1:33" s="435" customFormat="1" ht="20.25" customHeight="1">
      <c r="A25" s="692" t="s">
        <v>528</v>
      </c>
      <c r="B25" s="693"/>
      <c r="C25" s="694"/>
      <c r="D25" s="425"/>
      <c r="E25" s="428"/>
      <c r="F25" s="674"/>
      <c r="G25" s="674"/>
      <c r="H25" s="674"/>
      <c r="I25" s="674"/>
      <c r="J25" s="674"/>
      <c r="K25" s="429"/>
      <c r="L25" s="656"/>
      <c r="M25" s="656"/>
      <c r="N25" s="656"/>
      <c r="O25" s="656"/>
      <c r="P25" s="656"/>
      <c r="Q25" s="431"/>
      <c r="R25" s="657"/>
      <c r="S25" s="657"/>
      <c r="T25" s="657"/>
      <c r="U25" s="657"/>
      <c r="V25" s="657"/>
      <c r="W25" s="431"/>
      <c r="X25" s="676"/>
      <c r="Y25" s="676"/>
      <c r="Z25" s="676"/>
      <c r="AA25" s="676"/>
      <c r="AB25" s="676"/>
      <c r="AC25" s="429"/>
      <c r="AD25" s="678"/>
      <c r="AE25" s="678"/>
      <c r="AF25" s="678"/>
      <c r="AG25" s="678"/>
    </row>
    <row r="26" spans="1:33" s="435" customFormat="1" ht="20.25" customHeight="1">
      <c r="A26" s="695"/>
      <c r="B26" s="696"/>
      <c r="C26" s="697"/>
      <c r="D26" s="425"/>
      <c r="E26" s="428"/>
      <c r="F26" s="674"/>
      <c r="G26" s="674"/>
      <c r="H26" s="674"/>
      <c r="I26" s="674"/>
      <c r="J26" s="674"/>
      <c r="K26" s="429"/>
      <c r="L26" s="656"/>
      <c r="M26" s="656"/>
      <c r="N26" s="656"/>
      <c r="O26" s="656"/>
      <c r="P26" s="656"/>
      <c r="Q26" s="431"/>
      <c r="R26" s="657"/>
      <c r="S26" s="657"/>
      <c r="T26" s="657"/>
      <c r="U26" s="657"/>
      <c r="V26" s="657"/>
      <c r="W26" s="431"/>
      <c r="X26" s="676"/>
      <c r="Y26" s="676"/>
      <c r="Z26" s="676"/>
      <c r="AA26" s="676"/>
      <c r="AB26" s="676"/>
      <c r="AC26" s="429"/>
      <c r="AD26" s="678"/>
      <c r="AE26" s="678"/>
      <c r="AF26" s="678"/>
      <c r="AG26" s="678"/>
    </row>
    <row r="27" spans="1:33" s="435" customFormat="1" ht="20.25" customHeight="1">
      <c r="A27" s="695"/>
      <c r="B27" s="696"/>
      <c r="C27" s="697"/>
      <c r="E27" s="428"/>
      <c r="F27" s="674"/>
      <c r="G27" s="674"/>
      <c r="H27" s="674"/>
      <c r="I27" s="674"/>
      <c r="J27" s="674"/>
      <c r="K27" s="429"/>
      <c r="L27" s="656"/>
      <c r="M27" s="656"/>
      <c r="N27" s="656"/>
      <c r="O27" s="656"/>
      <c r="P27" s="656"/>
      <c r="Q27" s="431"/>
      <c r="R27" s="657"/>
      <c r="S27" s="657"/>
      <c r="T27" s="657"/>
      <c r="U27" s="657"/>
      <c r="V27" s="657"/>
      <c r="W27" s="431"/>
      <c r="X27" s="676"/>
      <c r="Y27" s="676"/>
      <c r="Z27" s="676"/>
      <c r="AA27" s="676"/>
      <c r="AB27" s="676"/>
      <c r="AC27" s="429"/>
      <c r="AD27" s="678"/>
      <c r="AE27" s="678"/>
      <c r="AF27" s="678"/>
      <c r="AG27" s="678"/>
    </row>
    <row r="28" spans="1:33" s="435" customFormat="1" ht="20.25" customHeight="1" thickBot="1">
      <c r="A28" s="698"/>
      <c r="B28" s="699"/>
      <c r="C28" s="700"/>
      <c r="E28" s="428"/>
      <c r="F28" s="674"/>
      <c r="G28" s="674"/>
      <c r="H28" s="674"/>
      <c r="I28" s="674"/>
      <c r="J28" s="674"/>
      <c r="K28" s="446"/>
      <c r="L28" s="437" t="s">
        <v>44</v>
      </c>
      <c r="M28" s="437">
        <v>5</v>
      </c>
      <c r="N28" s="438" t="s">
        <v>46</v>
      </c>
      <c r="O28" s="439"/>
      <c r="P28" s="438" t="s">
        <v>79</v>
      </c>
      <c r="Q28" s="429"/>
      <c r="R28" s="441" t="s">
        <v>45</v>
      </c>
      <c r="S28" s="441">
        <v>514</v>
      </c>
      <c r="T28" s="441" t="s">
        <v>46</v>
      </c>
      <c r="U28" s="441"/>
      <c r="V28" s="441" t="s">
        <v>536</v>
      </c>
      <c r="W28" s="429"/>
      <c r="X28" s="438" t="s">
        <v>45</v>
      </c>
      <c r="Y28" s="438">
        <v>514</v>
      </c>
      <c r="Z28" s="438" t="s">
        <v>46</v>
      </c>
      <c r="AA28" s="438"/>
      <c r="AB28" s="438"/>
      <c r="AC28" s="429"/>
      <c r="AD28" s="678"/>
      <c r="AE28" s="678"/>
      <c r="AF28" s="678"/>
      <c r="AG28" s="678"/>
    </row>
    <row r="29" spans="1:33" s="435" customFormat="1" ht="8.25" customHeight="1" thickBot="1">
      <c r="A29" s="448"/>
      <c r="B29" s="448"/>
      <c r="E29" s="428"/>
      <c r="F29" s="431"/>
      <c r="G29" s="431"/>
      <c r="H29" s="431"/>
      <c r="I29" s="431"/>
      <c r="J29" s="431"/>
      <c r="K29" s="446"/>
      <c r="L29" s="429"/>
      <c r="M29" s="429"/>
      <c r="N29" s="429"/>
      <c r="O29" s="446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29"/>
      <c r="AA29" s="429"/>
      <c r="AB29" s="429"/>
      <c r="AC29" s="429"/>
      <c r="AD29" s="678"/>
      <c r="AE29" s="678"/>
      <c r="AF29" s="678"/>
      <c r="AG29" s="678"/>
    </row>
    <row r="30" spans="1:33" s="435" customFormat="1" ht="20.25" customHeight="1" thickBot="1">
      <c r="A30" s="689" t="s">
        <v>502</v>
      </c>
      <c r="B30" s="690"/>
      <c r="C30" s="691"/>
      <c r="E30" s="434"/>
      <c r="F30" s="701"/>
      <c r="G30" s="701"/>
      <c r="H30" s="701"/>
      <c r="I30" s="701"/>
      <c r="J30" s="701"/>
      <c r="K30" s="429"/>
      <c r="L30" s="659"/>
      <c r="M30" s="659"/>
      <c r="N30" s="659"/>
      <c r="O30" s="659"/>
      <c r="P30" s="659"/>
      <c r="Q30" s="429"/>
      <c r="R30" s="681"/>
      <c r="S30" s="681"/>
      <c r="T30" s="681"/>
      <c r="U30" s="681"/>
      <c r="V30" s="681"/>
      <c r="W30" s="429"/>
      <c r="X30" s="680"/>
      <c r="Y30" s="680"/>
      <c r="Z30" s="680"/>
      <c r="AA30" s="680"/>
      <c r="AB30" s="680"/>
      <c r="AC30" s="429"/>
      <c r="AD30" s="678"/>
      <c r="AE30" s="678"/>
      <c r="AF30" s="678"/>
      <c r="AG30" s="678"/>
    </row>
    <row r="31" spans="1:33" s="435" customFormat="1" ht="20.25" customHeight="1">
      <c r="A31" s="692" t="s">
        <v>527</v>
      </c>
      <c r="B31" s="693"/>
      <c r="C31" s="694"/>
      <c r="E31" s="434"/>
      <c r="F31" s="701"/>
      <c r="G31" s="701"/>
      <c r="H31" s="701"/>
      <c r="I31" s="701"/>
      <c r="J31" s="701"/>
      <c r="K31" s="429"/>
      <c r="L31" s="659"/>
      <c r="M31" s="659"/>
      <c r="N31" s="659"/>
      <c r="O31" s="659"/>
      <c r="P31" s="659"/>
      <c r="Q31" s="429"/>
      <c r="R31" s="681"/>
      <c r="S31" s="681"/>
      <c r="T31" s="681"/>
      <c r="U31" s="681"/>
      <c r="V31" s="681"/>
      <c r="W31" s="429"/>
      <c r="X31" s="680"/>
      <c r="Y31" s="680"/>
      <c r="Z31" s="680"/>
      <c r="AA31" s="680"/>
      <c r="AB31" s="680"/>
      <c r="AC31" s="429"/>
      <c r="AD31" s="678"/>
      <c r="AE31" s="678"/>
      <c r="AF31" s="678"/>
      <c r="AG31" s="678"/>
    </row>
    <row r="32" spans="1:33" s="435" customFormat="1" ht="20.25" customHeight="1" thickBot="1">
      <c r="A32" s="695"/>
      <c r="B32" s="696"/>
      <c r="C32" s="697"/>
      <c r="E32" s="434"/>
      <c r="F32" s="701"/>
      <c r="G32" s="701"/>
      <c r="H32" s="701"/>
      <c r="I32" s="701"/>
      <c r="J32" s="701"/>
      <c r="K32" s="429"/>
      <c r="L32" s="659"/>
      <c r="M32" s="659"/>
      <c r="N32" s="659"/>
      <c r="O32" s="659"/>
      <c r="P32" s="659"/>
      <c r="Q32" s="429"/>
      <c r="R32" s="681"/>
      <c r="S32" s="681"/>
      <c r="T32" s="681"/>
      <c r="U32" s="681"/>
      <c r="V32" s="681"/>
      <c r="W32" s="429"/>
      <c r="X32" s="680"/>
      <c r="Y32" s="680"/>
      <c r="Z32" s="680"/>
      <c r="AA32" s="680"/>
      <c r="AB32" s="680"/>
      <c r="AC32" s="429"/>
      <c r="AD32" s="651" t="s">
        <v>45</v>
      </c>
      <c r="AE32" s="651"/>
      <c r="AF32" s="658" t="s">
        <v>547</v>
      </c>
      <c r="AG32" s="658"/>
    </row>
    <row r="33" spans="1:33" s="435" customFormat="1" ht="20.25" customHeight="1" thickTop="1" thickBot="1">
      <c r="A33" s="695"/>
      <c r="B33" s="696"/>
      <c r="C33" s="697"/>
      <c r="E33" s="434"/>
      <c r="F33" s="701"/>
      <c r="G33" s="701"/>
      <c r="H33" s="701"/>
      <c r="I33" s="701"/>
      <c r="J33" s="701"/>
      <c r="K33" s="429"/>
      <c r="L33" s="659"/>
      <c r="M33" s="659"/>
      <c r="N33" s="659"/>
      <c r="O33" s="659"/>
      <c r="P33" s="659"/>
      <c r="Q33" s="429"/>
      <c r="R33" s="681"/>
      <c r="S33" s="681"/>
      <c r="T33" s="681"/>
      <c r="U33" s="681"/>
      <c r="V33" s="681"/>
      <c r="W33" s="429"/>
      <c r="X33" s="680"/>
      <c r="Y33" s="680"/>
      <c r="Z33" s="680"/>
      <c r="AA33" s="680"/>
      <c r="AB33" s="680"/>
      <c r="AC33" s="429"/>
      <c r="AD33" s="651" t="s">
        <v>46</v>
      </c>
      <c r="AE33" s="651"/>
      <c r="AF33" s="652" t="s">
        <v>548</v>
      </c>
      <c r="AG33" s="652"/>
    </row>
    <row r="34" spans="1:33" s="435" customFormat="1" ht="20.25" customHeight="1" thickTop="1" thickBot="1">
      <c r="A34" s="698"/>
      <c r="B34" s="699"/>
      <c r="C34" s="700"/>
      <c r="E34" s="428"/>
      <c r="F34" s="701"/>
      <c r="G34" s="701"/>
      <c r="H34" s="701"/>
      <c r="I34" s="701"/>
      <c r="J34" s="701"/>
      <c r="K34" s="429"/>
      <c r="L34" s="437" t="s">
        <v>44</v>
      </c>
      <c r="M34" s="437"/>
      <c r="N34" s="438" t="s">
        <v>46</v>
      </c>
      <c r="O34" s="439"/>
      <c r="P34" s="438"/>
      <c r="Q34" s="429"/>
      <c r="R34" s="441" t="s">
        <v>45</v>
      </c>
      <c r="S34" s="441"/>
      <c r="T34" s="441" t="s">
        <v>46</v>
      </c>
      <c r="U34" s="441"/>
      <c r="V34" s="441"/>
      <c r="W34" s="429"/>
      <c r="X34" s="438" t="s">
        <v>45</v>
      </c>
      <c r="Y34" s="438"/>
      <c r="Z34" s="438" t="s">
        <v>46</v>
      </c>
      <c r="AA34" s="438"/>
      <c r="AB34" s="438"/>
      <c r="AC34" s="429"/>
      <c r="AD34" s="439"/>
      <c r="AE34" s="454"/>
      <c r="AF34" s="653"/>
      <c r="AG34" s="653"/>
    </row>
    <row r="35" spans="1:33" s="435" customFormat="1" ht="8.25" customHeight="1" thickBot="1">
      <c r="A35" s="424"/>
      <c r="E35" s="428"/>
      <c r="F35" s="434"/>
      <c r="G35" s="434"/>
      <c r="H35" s="434"/>
      <c r="I35" s="434"/>
      <c r="J35" s="434"/>
      <c r="K35" s="434"/>
      <c r="L35" s="434"/>
      <c r="M35" s="434"/>
      <c r="N35" s="434"/>
      <c r="O35" s="434"/>
      <c r="P35" s="434"/>
      <c r="Q35" s="434"/>
      <c r="R35" s="434"/>
      <c r="S35" s="434"/>
      <c r="T35" s="434"/>
      <c r="U35" s="434"/>
      <c r="V35" s="434"/>
      <c r="W35" s="434"/>
      <c r="X35" s="434"/>
      <c r="Y35" s="434"/>
      <c r="Z35" s="434"/>
      <c r="AA35" s="434"/>
      <c r="AB35" s="434"/>
      <c r="AC35" s="434"/>
      <c r="AD35" s="434"/>
      <c r="AE35" s="434"/>
      <c r="AF35" s="434"/>
      <c r="AG35" s="434"/>
    </row>
    <row r="36" spans="1:33" s="450" customFormat="1" ht="20.25" customHeight="1" thickTop="1">
      <c r="A36" s="689" t="s">
        <v>504</v>
      </c>
      <c r="B36" s="690"/>
      <c r="C36" s="691"/>
      <c r="D36" s="449"/>
      <c r="E36" s="647" t="s">
        <v>535</v>
      </c>
      <c r="F36" s="648"/>
      <c r="G36" s="648"/>
      <c r="H36" s="648"/>
      <c r="I36" s="648"/>
      <c r="J36" s="648"/>
      <c r="K36" s="648"/>
      <c r="L36" s="648"/>
      <c r="M36" s="648"/>
      <c r="N36" s="648"/>
      <c r="O36" s="648"/>
      <c r="P36" s="648"/>
      <c r="Q36" s="648"/>
      <c r="R36" s="648"/>
      <c r="S36" s="648"/>
      <c r="T36" s="648"/>
      <c r="U36" s="648"/>
      <c r="V36" s="648"/>
      <c r="W36" s="648"/>
      <c r="X36" s="648"/>
      <c r="Y36" s="648"/>
      <c r="Z36" s="648"/>
      <c r="AA36" s="648"/>
      <c r="AB36" s="648"/>
      <c r="AC36" s="648"/>
      <c r="AD36" s="648"/>
      <c r="AE36" s="648"/>
      <c r="AF36" s="648"/>
      <c r="AG36" s="648"/>
    </row>
    <row r="37" spans="1:33" s="435" customFormat="1" ht="8.25" customHeight="1" thickBot="1">
      <c r="A37" s="451"/>
      <c r="B37" s="451"/>
      <c r="C37" s="451"/>
      <c r="D37" s="449"/>
      <c r="E37" s="447"/>
      <c r="F37" s="447"/>
      <c r="G37" s="447"/>
      <c r="H37" s="447"/>
      <c r="I37" s="447"/>
      <c r="J37" s="447"/>
      <c r="K37" s="447"/>
      <c r="L37" s="447"/>
      <c r="M37" s="447"/>
      <c r="N37" s="447"/>
      <c r="O37" s="447"/>
      <c r="P37" s="447"/>
      <c r="Q37" s="447"/>
      <c r="R37" s="447"/>
      <c r="S37" s="447"/>
      <c r="T37" s="447"/>
      <c r="U37" s="447"/>
      <c r="V37" s="447"/>
      <c r="W37" s="447"/>
      <c r="X37" s="447"/>
      <c r="Y37" s="447"/>
      <c r="Z37" s="447"/>
      <c r="AA37" s="447"/>
      <c r="AB37" s="447"/>
      <c r="AC37" s="447"/>
      <c r="AD37" s="447"/>
      <c r="AE37" s="447"/>
      <c r="AF37" s="447"/>
      <c r="AG37" s="447"/>
    </row>
    <row r="38" spans="1:33" s="450" customFormat="1" ht="20.25" customHeight="1" thickTop="1">
      <c r="A38" s="685" t="s">
        <v>503</v>
      </c>
      <c r="B38" s="686"/>
      <c r="C38" s="687"/>
      <c r="D38" s="449"/>
      <c r="E38" s="647" t="s">
        <v>534</v>
      </c>
      <c r="F38" s="648"/>
      <c r="G38" s="648"/>
      <c r="H38" s="648"/>
      <c r="I38" s="648"/>
      <c r="J38" s="648"/>
      <c r="K38" s="648"/>
      <c r="L38" s="648"/>
      <c r="M38" s="648"/>
      <c r="N38" s="648"/>
      <c r="O38" s="648"/>
      <c r="P38" s="648"/>
      <c r="Q38" s="648"/>
      <c r="R38" s="648"/>
      <c r="S38" s="648"/>
      <c r="T38" s="648"/>
      <c r="U38" s="648"/>
      <c r="V38" s="648"/>
      <c r="W38" s="648"/>
      <c r="X38" s="648"/>
      <c r="Y38" s="648"/>
      <c r="Z38" s="648"/>
      <c r="AA38" s="648"/>
      <c r="AB38" s="648"/>
      <c r="AC38" s="648"/>
      <c r="AD38" s="648"/>
      <c r="AE38" s="648"/>
      <c r="AF38" s="648"/>
      <c r="AG38" s="648"/>
    </row>
    <row r="39" spans="1:33" s="435" customFormat="1" ht="8.25" customHeight="1" thickBot="1">
      <c r="A39" s="452"/>
      <c r="B39" s="452"/>
      <c r="C39" s="452"/>
      <c r="D39" s="452"/>
      <c r="E39" s="447"/>
      <c r="F39" s="447"/>
      <c r="G39" s="447"/>
      <c r="H39" s="447"/>
      <c r="I39" s="447"/>
      <c r="J39" s="447"/>
      <c r="K39" s="447"/>
      <c r="L39" s="447"/>
      <c r="M39" s="447"/>
      <c r="N39" s="447"/>
      <c r="O39" s="447"/>
      <c r="P39" s="447"/>
      <c r="Q39" s="447"/>
      <c r="R39" s="447"/>
      <c r="S39" s="447"/>
      <c r="T39" s="447"/>
      <c r="U39" s="447"/>
      <c r="V39" s="447"/>
      <c r="W39" s="447"/>
      <c r="X39" s="447"/>
      <c r="Y39" s="447"/>
      <c r="Z39" s="447"/>
      <c r="AA39" s="447"/>
      <c r="AB39" s="447"/>
      <c r="AC39" s="447"/>
      <c r="AD39" s="447"/>
      <c r="AE39" s="447"/>
      <c r="AF39" s="447"/>
      <c r="AG39" s="447"/>
    </row>
    <row r="40" spans="1:33" ht="20.25" customHeight="1" thickTop="1">
      <c r="A40" s="689" t="s">
        <v>505</v>
      </c>
      <c r="B40" s="690"/>
      <c r="C40" s="691"/>
      <c r="D40" s="453"/>
      <c r="E40" s="647" t="s">
        <v>533</v>
      </c>
      <c r="F40" s="648"/>
      <c r="G40" s="648"/>
      <c r="H40" s="648"/>
      <c r="I40" s="648"/>
      <c r="J40" s="648"/>
      <c r="K40" s="648"/>
      <c r="L40" s="648"/>
      <c r="M40" s="648"/>
      <c r="N40" s="648"/>
      <c r="O40" s="648"/>
      <c r="P40" s="648"/>
      <c r="Q40" s="648"/>
      <c r="R40" s="648"/>
      <c r="S40" s="648"/>
      <c r="T40" s="648"/>
      <c r="U40" s="648"/>
      <c r="V40" s="648"/>
      <c r="W40" s="648"/>
      <c r="X40" s="648"/>
      <c r="Y40" s="648"/>
      <c r="Z40" s="648"/>
      <c r="AA40" s="648"/>
      <c r="AB40" s="648"/>
      <c r="AC40" s="648"/>
      <c r="AD40" s="648"/>
      <c r="AE40" s="648"/>
      <c r="AF40" s="648"/>
      <c r="AG40" s="648"/>
    </row>
  </sheetData>
  <mergeCells count="58">
    <mergeCell ref="F10:J10"/>
    <mergeCell ref="A1:C1"/>
    <mergeCell ref="A3:C3"/>
    <mergeCell ref="A2:C2"/>
    <mergeCell ref="A40:C40"/>
    <mergeCell ref="A9:C9"/>
    <mergeCell ref="A10:C10"/>
    <mergeCell ref="A4:C7"/>
    <mergeCell ref="A12:C12"/>
    <mergeCell ref="A13:C16"/>
    <mergeCell ref="R10:V10"/>
    <mergeCell ref="L10:P10"/>
    <mergeCell ref="A38:C38"/>
    <mergeCell ref="T17:V17"/>
    <mergeCell ref="AA17:AB17"/>
    <mergeCell ref="A24:C24"/>
    <mergeCell ref="A25:C28"/>
    <mergeCell ref="A30:C30"/>
    <mergeCell ref="A31:C34"/>
    <mergeCell ref="A36:C36"/>
    <mergeCell ref="F30:J34"/>
    <mergeCell ref="E38:AG38"/>
    <mergeCell ref="A18:C18"/>
    <mergeCell ref="A19:C22"/>
    <mergeCell ref="F18:J22"/>
    <mergeCell ref="F24:J28"/>
    <mergeCell ref="AD1:AG1"/>
    <mergeCell ref="F1:AC1"/>
    <mergeCell ref="F2:AC2"/>
    <mergeCell ref="F3:AC3"/>
    <mergeCell ref="AD32:AE32"/>
    <mergeCell ref="AF3:AG3"/>
    <mergeCell ref="L12:P15"/>
    <mergeCell ref="R12:V15"/>
    <mergeCell ref="X12:AB15"/>
    <mergeCell ref="F12:J16"/>
    <mergeCell ref="X24:AB27"/>
    <mergeCell ref="AD12:AG31"/>
    <mergeCell ref="F4:AG7"/>
    <mergeCell ref="X18:AB21"/>
    <mergeCell ref="X30:AB33"/>
    <mergeCell ref="R30:V33"/>
    <mergeCell ref="R9:AG9"/>
    <mergeCell ref="X10:AB10"/>
    <mergeCell ref="E40:AG40"/>
    <mergeCell ref="AF2:AG2"/>
    <mergeCell ref="E36:AG36"/>
    <mergeCell ref="AD33:AE33"/>
    <mergeCell ref="AF33:AG33"/>
    <mergeCell ref="AF34:AG34"/>
    <mergeCell ref="R18:V21"/>
    <mergeCell ref="L18:P21"/>
    <mergeCell ref="R24:V27"/>
    <mergeCell ref="L24:P27"/>
    <mergeCell ref="AF32:AG32"/>
    <mergeCell ref="L30:P33"/>
    <mergeCell ref="AD10:AG10"/>
    <mergeCell ref="F9:P9"/>
  </mergeCells>
  <phoneticPr fontId="10" type="noConversion"/>
  <printOptions horizontalCentered="1"/>
  <pageMargins left="0.22" right="0.22" top="0.22" bottom="0.22" header="0.3" footer="0.3"/>
  <pageSetup paperSize="9" scale="77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9</vt:i4>
      </vt:variant>
    </vt:vector>
  </HeadingPairs>
  <TitlesOfParts>
    <vt:vector size="19" baseType="lpstr">
      <vt:lpstr>คำแนะนำ</vt:lpstr>
      <vt:lpstr>Logic Model(1)</vt:lpstr>
      <vt:lpstr>inputData(1)</vt:lpstr>
      <vt:lpstr>1.Input</vt:lpstr>
      <vt:lpstr>inputData(2)</vt:lpstr>
      <vt:lpstr>2.Radar Diagram</vt:lpstr>
      <vt:lpstr>3.Radar Analysis</vt:lpstr>
      <vt:lpstr>4.Comparative</vt:lpstr>
      <vt:lpstr>5. Logic Model</vt:lpstr>
      <vt:lpstr>ติดต่อ</vt:lpstr>
      <vt:lpstr>'1.Input'!Print_Area</vt:lpstr>
      <vt:lpstr>'2.Radar Diagram'!Print_Area</vt:lpstr>
      <vt:lpstr>'4.Comparative'!Print_Area</vt:lpstr>
      <vt:lpstr>'5. Logic Model'!Print_Area</vt:lpstr>
      <vt:lpstr>คำแนะนำ!Print_Area</vt:lpstr>
      <vt:lpstr>ติดต่อ!Print_Area</vt:lpstr>
      <vt:lpstr>'1.Input'!Print_Titles</vt:lpstr>
      <vt:lpstr>'4.Comparative'!Print_Titles</vt:lpstr>
      <vt:lpstr>'Logic Model(1)'!Print_Titles</vt:lpstr>
    </vt:vector>
  </TitlesOfParts>
  <Company>www.business-tools-templates.com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Competitor Analysis Profile Template</dc:title>
  <dc:creator>Patrick J. Divilly</dc:creator>
  <cp:lastModifiedBy>USER</cp:lastModifiedBy>
  <cp:lastPrinted>2021-11-23T10:04:11Z</cp:lastPrinted>
  <dcterms:created xsi:type="dcterms:W3CDTF">2002-05-24T14:52:15Z</dcterms:created>
  <dcterms:modified xsi:type="dcterms:W3CDTF">2021-11-24T06:18:32Z</dcterms:modified>
</cp:coreProperties>
</file>